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S:\Turnpikes\Toll System\Web site\"/>
    </mc:Choice>
  </mc:AlternateContent>
  <xr:revisionPtr revIDLastSave="0" documentId="8_{D6D5D5C3-D99E-416A-86D8-1919711358CC}" xr6:coauthVersionLast="47" xr6:coauthVersionMax="47" xr10:uidLastSave="{00000000-0000-0000-0000-000000000000}"/>
  <bookViews>
    <workbookView xWindow="-120" yWindow="-120" windowWidth="21840" windowHeight="12000" firstSheet="1" activeTab="1" xr2:uid="{00000000-000D-0000-FFFF-FFFF00000000}"/>
  </bookViews>
  <sheets>
    <sheet name="Summary" sheetId="2" state="hidden" r:id="rId1"/>
    <sheet name="Weekly Data" sheetId="1" r:id="rId2"/>
    <sheet name="FY 16 Running total of Traffic" sheetId="3" state="hidden" r:id="rId3"/>
  </sheets>
  <definedNames>
    <definedName name="_xlnm.Print_Area" localSheetId="1">'Weekly Data'!$A$1:$Q$96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6" i="1" l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15" i="1"/>
  <c r="K68" i="1" l="1"/>
  <c r="N68" i="1" l="1"/>
  <c r="C68" i="1" l="1"/>
  <c r="C73" i="1" s="1"/>
  <c r="F68" i="1"/>
  <c r="F73" i="1" s="1"/>
  <c r="O56" i="1"/>
  <c r="M68" i="1"/>
  <c r="O26" i="1"/>
  <c r="P26" i="1"/>
  <c r="Q26" i="1"/>
  <c r="Q35" i="1"/>
  <c r="P35" i="1"/>
  <c r="O35" i="1"/>
  <c r="Q15" i="1"/>
  <c r="P15" i="1"/>
  <c r="O15" i="1"/>
  <c r="O16" i="1"/>
  <c r="P16" i="1"/>
  <c r="Q16" i="1"/>
  <c r="O17" i="1"/>
  <c r="P17" i="1"/>
  <c r="Q17" i="1"/>
  <c r="O18" i="1"/>
  <c r="P18" i="1"/>
  <c r="Q18" i="1"/>
  <c r="O19" i="1"/>
  <c r="P19" i="1"/>
  <c r="Q19" i="1"/>
  <c r="O20" i="1"/>
  <c r="P20" i="1"/>
  <c r="Q20" i="1"/>
  <c r="O21" i="1"/>
  <c r="P21" i="1"/>
  <c r="Q21" i="1"/>
  <c r="O22" i="1"/>
  <c r="P22" i="1"/>
  <c r="Q22" i="1"/>
  <c r="O23" i="1"/>
  <c r="P23" i="1"/>
  <c r="Q23" i="1"/>
  <c r="O24" i="1"/>
  <c r="P24" i="1"/>
  <c r="Q24" i="1"/>
  <c r="O25" i="1"/>
  <c r="P25" i="1"/>
  <c r="Q25" i="1"/>
  <c r="O28" i="1"/>
  <c r="P28" i="1"/>
  <c r="Q28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6" i="1"/>
  <c r="P36" i="1"/>
  <c r="Q36" i="1"/>
  <c r="O37" i="1"/>
  <c r="P37" i="1"/>
  <c r="Q37" i="1"/>
  <c r="O38" i="1"/>
  <c r="P38" i="1"/>
  <c r="Q38" i="1"/>
  <c r="O40" i="1"/>
  <c r="P40" i="1"/>
  <c r="Q40" i="1"/>
  <c r="O41" i="1"/>
  <c r="P41" i="1"/>
  <c r="Q41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O53" i="1"/>
  <c r="P53" i="1"/>
  <c r="Q53" i="1"/>
  <c r="O54" i="1"/>
  <c r="P54" i="1"/>
  <c r="Q54" i="1"/>
  <c r="O55" i="1"/>
  <c r="P55" i="1"/>
  <c r="Q55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O65" i="1"/>
  <c r="P65" i="1"/>
  <c r="Q65" i="1"/>
  <c r="O66" i="1"/>
  <c r="P66" i="1"/>
  <c r="Q66" i="1"/>
  <c r="P27" i="1"/>
  <c r="O27" i="1"/>
  <c r="Q27" i="1"/>
  <c r="P29" i="1"/>
  <c r="Q29" i="1"/>
  <c r="O29" i="1"/>
  <c r="H68" i="1"/>
  <c r="H73" i="1" s="1"/>
  <c r="E68" i="1"/>
  <c r="E73" i="1" s="1"/>
  <c r="D68" i="1"/>
  <c r="D73" i="1" s="1"/>
  <c r="J68" i="1"/>
  <c r="J73" i="1" s="1"/>
  <c r="G68" i="1"/>
  <c r="I68" i="1"/>
  <c r="K73" i="1"/>
  <c r="P39" i="1"/>
  <c r="Q39" i="1"/>
  <c r="O39" i="1"/>
  <c r="L68" i="1"/>
  <c r="I73" i="1" l="1"/>
  <c r="R68" i="1"/>
  <c r="G83" i="1"/>
  <c r="G73" i="1"/>
  <c r="B1" i="2"/>
  <c r="G86" i="1"/>
  <c r="O68" i="1"/>
  <c r="B2" i="2" s="1"/>
  <c r="G82" i="1"/>
  <c r="G85" i="1"/>
  <c r="G79" i="1"/>
  <c r="P68" i="1"/>
  <c r="G80" i="1"/>
  <c r="G88" i="1"/>
  <c r="G87" i="1"/>
  <c r="Q68" i="1"/>
  <c r="B5" i="2" l="1"/>
  <c r="B4" i="2"/>
</calcChain>
</file>

<file path=xl/sharedStrings.xml><?xml version="1.0" encoding="utf-8"?>
<sst xmlns="http://schemas.openxmlformats.org/spreadsheetml/2006/main" count="110" uniqueCount="56">
  <si>
    <t>NH Department of Transportation</t>
  </si>
  <si>
    <t xml:space="preserve"> </t>
  </si>
  <si>
    <t>Bureau of Turnpikes</t>
  </si>
  <si>
    <t xml:space="preserve">NH Turnpike System </t>
  </si>
  <si>
    <t xml:space="preserve">Weekly Traffic By Method of Payment </t>
  </si>
  <si>
    <t>$$$</t>
  </si>
  <si>
    <t>Total</t>
  </si>
  <si>
    <t xml:space="preserve">Prior </t>
  </si>
  <si>
    <t>E-ZPass</t>
  </si>
  <si>
    <t>Cash</t>
  </si>
  <si>
    <t>Autos</t>
  </si>
  <si>
    <t>Trucks</t>
  </si>
  <si>
    <t>Non-Rev</t>
  </si>
  <si>
    <t>Year</t>
  </si>
  <si>
    <t>Market</t>
  </si>
  <si>
    <t>Week Ending:</t>
  </si>
  <si>
    <t>Vehicles</t>
  </si>
  <si>
    <t>Traffic</t>
  </si>
  <si>
    <t>% + -</t>
  </si>
  <si>
    <t>Share:</t>
  </si>
  <si>
    <t>Share</t>
  </si>
  <si>
    <t>Totals:</t>
  </si>
  <si>
    <t>Statistical Percentages to Date:</t>
  </si>
  <si>
    <t>System Wide % of Cars Paying By Cash:</t>
  </si>
  <si>
    <t>System Wide % of Cars Paying By E-ZPass:</t>
  </si>
  <si>
    <t>System Wide % of Non-Revenue Vehicles to Total Traffic:</t>
  </si>
  <si>
    <t>System Wide % of Trucks Paying By Cash:</t>
  </si>
  <si>
    <t>System Wide % of Trucks Paying By E-ZPass:</t>
  </si>
  <si>
    <t>System Wide % of Total Vehicles Paying by Cash:</t>
  </si>
  <si>
    <t>System Wide % of Total Vehicles Paying by E-ZPass:</t>
  </si>
  <si>
    <t>Fiscal</t>
  </si>
  <si>
    <t>Undefined</t>
  </si>
  <si>
    <t>Toll System Report  - #ARA 002A</t>
  </si>
  <si>
    <t>System Wide Total</t>
  </si>
  <si>
    <t>Week:</t>
  </si>
  <si>
    <t>Prior Year % change</t>
  </si>
  <si>
    <t>Transactions</t>
  </si>
  <si>
    <t>System Wide % Undefined Transactions to Total Traffic:</t>
  </si>
  <si>
    <t>FY Traffic increase/decrease over previous year</t>
  </si>
  <si>
    <t>% Increase/decrease over previous year</t>
  </si>
  <si>
    <t>Estimation of Revenue Increase/decrease over previous year</t>
  </si>
  <si>
    <t xml:space="preserve">E-ZPass % </t>
  </si>
  <si>
    <t>Growth in E-ZPass Usage over previous year</t>
  </si>
  <si>
    <t>FY 2016</t>
  </si>
  <si>
    <t>Totals for year to date by week number. When coping to the weekly data sheet do not coy the FY 16 Totals</t>
  </si>
  <si>
    <t>Traffic Notes</t>
  </si>
  <si>
    <t>Undefined Transaction %</t>
  </si>
  <si>
    <t>FY 2021</t>
  </si>
  <si>
    <t>Fiscal 2022</t>
  </si>
  <si>
    <t>FY 2022</t>
  </si>
  <si>
    <t>FY 2021 Totals as of week :</t>
  </si>
  <si>
    <t>Statistical Percentages to Date :</t>
  </si>
  <si>
    <t xml:space="preserve">FY2022 -Covid 19 State of Emergency ended as of 6/11/21  - MA/ME School Vacation, Tues (4/19) Rain, </t>
  </si>
  <si>
    <t>FY2021 - Covid 19 State of Emergency, Safer At Home Advisory</t>
  </si>
  <si>
    <t>FY2020 - Covid 19 State of Emergency, Wed(4/22)AM snow,</t>
  </si>
  <si>
    <t>FY2019 - 4/22/19-4/26/19 NH school vacation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</si>
</sst>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0.0%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20"/>
      <name val="Arial"/>
      <family val="2"/>
    </font>
    <font>
      <b/>
      <i/>
      <sz val="9"/>
      <color indexed="17"/>
      <name val="Arial"/>
      <family val="2"/>
    </font>
    <font>
      <b/>
      <i/>
      <sz val="9"/>
      <color indexed="61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b/>
      <i/>
      <sz val="10"/>
      <color indexed="61"/>
      <name val="Arial"/>
      <family val="2"/>
    </font>
    <font>
      <b/>
      <sz val="8"/>
      <name val="Arial"/>
      <family val="2"/>
    </font>
    <font>
      <b/>
      <sz val="10"/>
      <color indexed="61"/>
      <name val="Arial"/>
      <family val="2"/>
    </font>
    <font>
      <b/>
      <i/>
      <u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b/>
      <sz val="9"/>
      <color indexed="10"/>
      <name val="Arial"/>
      <family val="2"/>
    </font>
    <font>
      <b/>
      <i/>
      <sz val="12"/>
      <color indexed="9"/>
      <name val="Arial"/>
      <family val="2"/>
    </font>
    <font>
      <i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9" tint="-0.249977111117893"/>
      <name val="Arial"/>
      <family val="2"/>
    </font>
    <font>
      <i/>
      <sz val="11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9"/>
        <bgColor indexed="49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solid">
        <f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rgb="FFFFC7CE"/>
        <bgColor rgb="FFFFC7CE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2">
    <xf numFmtId="0" fontId="0" fillId="0" borderId="0"/>
    <xf numFmtId="0" fontId="46" fillId="6" borderId="0" applyNumberFormat="0" applyBorder="0" applyAlignment="0" applyProtection="0"/>
    <xf numFmtId="0" fontId="45" fillId="14" borderId="0" applyNumberFormat="0" applyBorder="0" applyAlignment="0" applyProtection="0"/>
    <xf numFmtId="0" fontId="45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5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19" borderId="0" applyNumberFormat="0" applyBorder="0" applyAlignment="0" applyProtection="0"/>
    <xf numFmtId="0" fontId="46" fillId="8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8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6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30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8" fillId="10" borderId="10" applyNumberFormat="0" applyAlignment="0" applyProtection="0"/>
    <xf numFmtId="0" fontId="48" fillId="10" borderId="10" applyNumberFormat="0" applyAlignment="0" applyProtection="0"/>
    <xf numFmtId="0" fontId="49" fillId="34" borderId="11" applyNumberFormat="0" applyAlignment="0" applyProtection="0"/>
    <xf numFmtId="0" fontId="49" fillId="34" borderId="11" applyNumberFormat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9" borderId="10" applyNumberFormat="0" applyAlignment="0" applyProtection="0"/>
    <xf numFmtId="0" fontId="55" fillId="39" borderId="10" applyNumberFormat="0" applyAlignment="0" applyProtection="0"/>
    <xf numFmtId="0" fontId="56" fillId="0" borderId="13" applyNumberFormat="0" applyFill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45" fillId="0" borderId="0"/>
    <xf numFmtId="0" fontId="44" fillId="0" borderId="0"/>
    <xf numFmtId="0" fontId="37" fillId="41" borderId="14" applyNumberFormat="0" applyFont="0" applyAlignment="0" applyProtection="0"/>
    <xf numFmtId="0" fontId="35" fillId="41" borderId="14" applyNumberFormat="0" applyFont="0" applyAlignment="0" applyProtection="0"/>
    <xf numFmtId="0" fontId="58" fillId="10" borderId="15" applyNumberFormat="0" applyAlignment="0" applyProtection="0"/>
    <xf numFmtId="0" fontId="58" fillId="10" borderId="15" applyNumberFormat="0" applyAlignment="0" applyProtection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6" fillId="0" borderId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9" fontId="16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6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4" fontId="20" fillId="0" borderId="0" xfId="0" applyNumberFormat="1" applyFont="1"/>
    <xf numFmtId="0" fontId="25" fillId="0" borderId="0" xfId="0" applyFont="1" applyAlignment="1">
      <alignment horizontal="center"/>
    </xf>
    <xf numFmtId="165" fontId="18" fillId="0" borderId="0" xfId="0" applyNumberFormat="1" applyFont="1"/>
    <xf numFmtId="165" fontId="27" fillId="0" borderId="0" xfId="0" applyNumberFormat="1" applyFont="1"/>
    <xf numFmtId="165" fontId="19" fillId="0" borderId="0" xfId="0" applyNumberFormat="1" applyFont="1"/>
    <xf numFmtId="15" fontId="20" fillId="0" borderId="0" xfId="0" applyNumberFormat="1" applyFont="1"/>
    <xf numFmtId="0" fontId="28" fillId="0" borderId="0" xfId="0" applyFont="1" applyAlignment="1">
      <alignment horizontal="center"/>
    </xf>
    <xf numFmtId="3" fontId="20" fillId="0" borderId="0" xfId="0" applyNumberFormat="1" applyFont="1" applyFill="1"/>
    <xf numFmtId="3" fontId="26" fillId="11" borderId="0" xfId="0" applyNumberFormat="1" applyFont="1" applyFill="1"/>
    <xf numFmtId="3" fontId="20" fillId="0" borderId="0" xfId="0" applyNumberFormat="1" applyFont="1"/>
    <xf numFmtId="0" fontId="20" fillId="0" borderId="0" xfId="0" applyFont="1" applyFill="1" applyAlignment="1">
      <alignment horizontal="center"/>
    </xf>
    <xf numFmtId="165" fontId="18" fillId="0" borderId="0" xfId="0" applyNumberFormat="1" applyFont="1" applyFill="1"/>
    <xf numFmtId="0" fontId="20" fillId="0" borderId="0" xfId="0" applyFont="1" applyFill="1" applyBorder="1" applyAlignment="1">
      <alignment horizontal="center"/>
    </xf>
    <xf numFmtId="3" fontId="18" fillId="0" borderId="0" xfId="0" applyNumberFormat="1" applyFont="1" applyFill="1"/>
    <xf numFmtId="165" fontId="29" fillId="0" borderId="0" xfId="0" applyNumberFormat="1" applyFont="1" applyFill="1"/>
    <xf numFmtId="165" fontId="19" fillId="0" borderId="0" xfId="0" applyNumberFormat="1" applyFont="1" applyFill="1"/>
    <xf numFmtId="0" fontId="30" fillId="0" borderId="0" xfId="0" applyFont="1"/>
    <xf numFmtId="0" fontId="31" fillId="0" borderId="0" xfId="0" applyFont="1" applyFill="1"/>
    <xf numFmtId="0" fontId="0" fillId="0" borderId="0" xfId="0" applyFill="1"/>
    <xf numFmtId="0" fontId="31" fillId="0" borderId="0" xfId="0" applyFont="1"/>
    <xf numFmtId="0" fontId="30" fillId="0" borderId="0" xfId="0" applyFont="1" applyAlignment="1">
      <alignment horizontal="center"/>
    </xf>
    <xf numFmtId="0" fontId="32" fillId="3" borderId="0" xfId="0" applyFont="1" applyFill="1"/>
    <xf numFmtId="0" fontId="31" fillId="3" borderId="0" xfId="0" applyFont="1" applyFill="1"/>
    <xf numFmtId="0" fontId="33" fillId="3" borderId="0" xfId="0" applyFont="1" applyFill="1"/>
    <xf numFmtId="165" fontId="32" fillId="3" borderId="4" xfId="0" applyNumberFormat="1" applyFont="1" applyFill="1" applyBorder="1" applyAlignment="1">
      <alignment horizontal="right"/>
    </xf>
    <xf numFmtId="0" fontId="32" fillId="4" borderId="0" xfId="0" applyFont="1" applyFill="1"/>
    <xf numFmtId="0" fontId="31" fillId="4" borderId="0" xfId="0" applyFont="1" applyFill="1"/>
    <xf numFmtId="0" fontId="33" fillId="4" borderId="0" xfId="0" applyFont="1" applyFill="1"/>
    <xf numFmtId="165" fontId="32" fillId="4" borderId="4" xfId="0" applyNumberFormat="1" applyFont="1" applyFill="1" applyBorder="1" applyAlignment="1">
      <alignment horizontal="right"/>
    </xf>
    <xf numFmtId="0" fontId="32" fillId="0" borderId="0" xfId="0" applyFont="1"/>
    <xf numFmtId="0" fontId="33" fillId="0" borderId="0" xfId="0" applyFont="1"/>
    <xf numFmtId="165" fontId="17" fillId="0" borderId="4" xfId="0" applyNumberFormat="1" applyFont="1" applyBorder="1" applyAlignment="1">
      <alignment horizontal="right"/>
    </xf>
    <xf numFmtId="0" fontId="32" fillId="2" borderId="0" xfId="0" applyFont="1" applyFill="1"/>
    <xf numFmtId="0" fontId="31" fillId="2" borderId="0" xfId="0" applyFont="1" applyFill="1"/>
    <xf numFmtId="0" fontId="33" fillId="2" borderId="0" xfId="0" applyFont="1" applyFill="1"/>
    <xf numFmtId="165" fontId="32" fillId="2" borderId="4" xfId="0" applyNumberFormat="1" applyFont="1" applyFill="1" applyBorder="1" applyAlignment="1">
      <alignment horizontal="right"/>
    </xf>
    <xf numFmtId="165" fontId="17" fillId="3" borderId="4" xfId="0" applyNumberFormat="1" applyFont="1" applyFill="1" applyBorder="1" applyAlignment="1">
      <alignment horizontal="right"/>
    </xf>
    <xf numFmtId="0" fontId="35" fillId="0" borderId="0" xfId="0" applyFont="1"/>
    <xf numFmtId="0" fontId="32" fillId="0" borderId="0" xfId="0" applyFont="1" applyFill="1"/>
    <xf numFmtId="0" fontId="33" fillId="0" borderId="0" xfId="0" applyFont="1" applyFill="1"/>
    <xf numFmtId="0" fontId="32" fillId="5" borderId="0" xfId="0" applyFont="1" applyFill="1"/>
    <xf numFmtId="0" fontId="31" fillId="5" borderId="0" xfId="0" applyFont="1" applyFill="1"/>
    <xf numFmtId="0" fontId="33" fillId="5" borderId="0" xfId="0" applyFont="1" applyFill="1"/>
    <xf numFmtId="165" fontId="32" fillId="5" borderId="4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65" fontId="36" fillId="0" borderId="0" xfId="0" applyNumberFormat="1" applyFont="1"/>
    <xf numFmtId="3" fontId="32" fillId="0" borderId="0" xfId="0" applyNumberFormat="1" applyFont="1" applyFill="1" applyAlignment="1">
      <alignment horizontal="center"/>
    </xf>
    <xf numFmtId="0" fontId="18" fillId="0" borderId="0" xfId="0" applyFont="1" applyFill="1"/>
    <xf numFmtId="0" fontId="20" fillId="0" borderId="0" xfId="0" applyFont="1" applyFill="1" applyAlignment="1">
      <alignment horizontal="center" vertical="top" wrapText="1"/>
    </xf>
    <xf numFmtId="0" fontId="0" fillId="11" borderId="0" xfId="0" applyFill="1" applyAlignment="1">
      <alignment horizontal="right" vertical="center"/>
    </xf>
    <xf numFmtId="3" fontId="20" fillId="0" borderId="0" xfId="0" applyNumberFormat="1" applyFont="1" applyFill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165" fontId="18" fillId="0" borderId="0" xfId="0" applyNumberFormat="1" applyFont="1" applyFill="1" applyAlignment="1">
      <alignment horizontal="right"/>
    </xf>
    <xf numFmtId="165" fontId="27" fillId="0" borderId="0" xfId="0" applyNumberFormat="1" applyFont="1" applyFill="1" applyAlignment="1">
      <alignment horizontal="right"/>
    </xf>
    <xf numFmtId="165" fontId="1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right"/>
    </xf>
    <xf numFmtId="0" fontId="34" fillId="0" borderId="0" xfId="0" applyFont="1" applyAlignment="1">
      <alignment horizontal="left" wrapText="1"/>
    </xf>
    <xf numFmtId="3" fontId="20" fillId="12" borderId="0" xfId="0" applyNumberFormat="1" applyFont="1" applyFill="1"/>
    <xf numFmtId="3" fontId="26" fillId="12" borderId="0" xfId="0" applyNumberFormat="1" applyFont="1" applyFill="1" applyAlignment="1">
      <alignment horizontal="right"/>
    </xf>
    <xf numFmtId="165" fontId="39" fillId="12" borderId="0" xfId="61" applyNumberFormat="1" applyFont="1" applyFill="1" applyAlignment="1">
      <alignment horizontal="right" vertical="center"/>
    </xf>
    <xf numFmtId="3" fontId="20" fillId="12" borderId="0" xfId="0" applyNumberFormat="1" applyFont="1" applyFill="1" applyAlignment="1">
      <alignment horizontal="right" vertical="center"/>
    </xf>
    <xf numFmtId="165" fontId="40" fillId="0" borderId="4" xfId="0" applyNumberFormat="1" applyFont="1" applyFill="1" applyBorder="1" applyAlignment="1">
      <alignment horizontal="right"/>
    </xf>
    <xf numFmtId="0" fontId="40" fillId="0" borderId="0" xfId="0" applyFont="1" applyFill="1" applyAlignment="1">
      <alignment horizontal="left"/>
    </xf>
    <xf numFmtId="0" fontId="40" fillId="0" borderId="0" xfId="0" applyFont="1" applyFill="1" applyBorder="1" applyAlignment="1">
      <alignment horizontal="left"/>
    </xf>
    <xf numFmtId="0" fontId="31" fillId="0" borderId="0" xfId="0" applyFont="1" applyBorder="1"/>
    <xf numFmtId="0" fontId="33" fillId="0" borderId="0" xfId="0" applyFont="1" applyBorder="1"/>
    <xf numFmtId="0" fontId="0" fillId="0" borderId="0" xfId="0" applyBorder="1"/>
    <xf numFmtId="165" fontId="32" fillId="0" borderId="0" xfId="0" applyNumberFormat="1" applyFont="1" applyBorder="1" applyAlignment="1">
      <alignment horizontal="right"/>
    </xf>
    <xf numFmtId="165" fontId="32" fillId="0" borderId="0" xfId="0" applyNumberFormat="1" applyFont="1" applyFill="1" applyBorder="1" applyAlignment="1">
      <alignment horizontal="right"/>
    </xf>
    <xf numFmtId="0" fontId="40" fillId="0" borderId="0" xfId="0" applyFont="1" applyFill="1"/>
    <xf numFmtId="0" fontId="41" fillId="0" borderId="0" xfId="0" applyFont="1" applyFill="1"/>
    <xf numFmtId="0" fontId="42" fillId="0" borderId="0" xfId="0" applyFont="1" applyFill="1"/>
    <xf numFmtId="3" fontId="39" fillId="0" borderId="0" xfId="0" applyNumberFormat="1" applyFont="1" applyFill="1" applyAlignment="1">
      <alignment horizontal="right"/>
    </xf>
    <xf numFmtId="0" fontId="0" fillId="0" borderId="0" xfId="0" applyProtection="1">
      <protection locked="0"/>
    </xf>
    <xf numFmtId="165" fontId="0" fillId="0" borderId="0" xfId="0" applyNumberFormat="1"/>
    <xf numFmtId="3" fontId="20" fillId="3" borderId="4" xfId="0" applyNumberFormat="1" applyFont="1" applyFill="1" applyBorder="1" applyProtection="1">
      <protection locked="0"/>
    </xf>
    <xf numFmtId="3" fontId="20" fillId="4" borderId="4" xfId="0" applyNumberFormat="1" applyFont="1" applyFill="1" applyBorder="1" applyProtection="1">
      <protection locked="0"/>
    </xf>
    <xf numFmtId="3" fontId="20" fillId="0" borderId="5" xfId="0" applyNumberFormat="1" applyFont="1" applyFill="1" applyBorder="1" applyProtection="1">
      <protection locked="0"/>
    </xf>
    <xf numFmtId="3" fontId="20" fillId="13" borderId="5" xfId="0" applyNumberFormat="1" applyFont="1" applyFill="1" applyBorder="1" applyProtection="1">
      <protection locked="0"/>
    </xf>
    <xf numFmtId="3" fontId="20" fillId="2" borderId="4" xfId="0" applyNumberFormat="1" applyFont="1" applyFill="1" applyBorder="1" applyProtection="1">
      <protection locked="0"/>
    </xf>
    <xf numFmtId="3" fontId="20" fillId="0" borderId="4" xfId="0" applyNumberFormat="1" applyFont="1" applyBorder="1" applyProtection="1">
      <protection locked="0"/>
    </xf>
    <xf numFmtId="3" fontId="26" fillId="11" borderId="4" xfId="0" applyNumberFormat="1" applyFont="1" applyFill="1" applyBorder="1" applyProtection="1">
      <protection locked="0"/>
    </xf>
    <xf numFmtId="3" fontId="20" fillId="3" borderId="6" xfId="0" applyNumberFormat="1" applyFont="1" applyFill="1" applyBorder="1" applyProtection="1">
      <protection locked="0"/>
    </xf>
    <xf numFmtId="3" fontId="20" fillId="5" borderId="6" xfId="0" applyNumberFormat="1" applyFont="1" applyFill="1" applyBorder="1" applyProtection="1">
      <protection locked="0"/>
    </xf>
    <xf numFmtId="3" fontId="26" fillId="11" borderId="0" xfId="0" applyNumberFormat="1" applyFont="1" applyFill="1" applyBorder="1" applyProtection="1">
      <protection locked="0"/>
    </xf>
    <xf numFmtId="3" fontId="20" fillId="0" borderId="7" xfId="0" applyNumberFormat="1" applyFont="1" applyBorder="1" applyProtection="1">
      <protection locked="0"/>
    </xf>
    <xf numFmtId="3" fontId="20" fillId="0" borderId="8" xfId="0" applyNumberFormat="1" applyFont="1" applyBorder="1" applyProtection="1">
      <protection locked="0"/>
    </xf>
    <xf numFmtId="3" fontId="20" fillId="4" borderId="7" xfId="0" applyNumberFormat="1" applyFont="1" applyFill="1" applyBorder="1" applyProtection="1">
      <protection locked="0"/>
    </xf>
    <xf numFmtId="3" fontId="20" fillId="3" borderId="0" xfId="0" applyNumberFormat="1" applyFont="1" applyFill="1" applyBorder="1" applyProtection="1">
      <protection locked="0"/>
    </xf>
    <xf numFmtId="3" fontId="20" fillId="4" borderId="0" xfId="0" applyNumberFormat="1" applyFont="1" applyFill="1" applyBorder="1" applyProtection="1">
      <protection locked="0"/>
    </xf>
    <xf numFmtId="3" fontId="20" fillId="0" borderId="0" xfId="0" applyNumberFormat="1" applyFont="1" applyFill="1" applyBorder="1" applyProtection="1">
      <protection locked="0"/>
    </xf>
    <xf numFmtId="3" fontId="20" fillId="13" borderId="0" xfId="0" applyNumberFormat="1" applyFont="1" applyFill="1" applyBorder="1" applyProtection="1">
      <protection locked="0"/>
    </xf>
    <xf numFmtId="3" fontId="20" fillId="5" borderId="0" xfId="0" applyNumberFormat="1" applyFont="1" applyFill="1" applyBorder="1" applyProtection="1">
      <protection locked="0"/>
    </xf>
    <xf numFmtId="3" fontId="20" fillId="2" borderId="0" xfId="0" applyNumberFormat="1" applyFont="1" applyFill="1" applyBorder="1" applyProtection="1">
      <protection locked="0"/>
    </xf>
    <xf numFmtId="3" fontId="20" fillId="0" borderId="0" xfId="0" applyNumberFormat="1" applyFont="1" applyBorder="1" applyProtection="1">
      <protection locked="0"/>
    </xf>
    <xf numFmtId="3" fontId="43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/>
    <xf numFmtId="3" fontId="39" fillId="0" borderId="0" xfId="0" applyNumberFormat="1" applyFont="1" applyFill="1" applyBorder="1" applyProtection="1">
      <protection locked="0"/>
    </xf>
    <xf numFmtId="3" fontId="39" fillId="0" borderId="0" xfId="0" applyNumberFormat="1" applyFont="1" applyFill="1"/>
    <xf numFmtId="0" fontId="18" fillId="0" borderId="0" xfId="0" applyFont="1" applyProtection="1">
      <protection locked="0"/>
    </xf>
    <xf numFmtId="14" fontId="34" fillId="0" borderId="0" xfId="0" applyNumberFormat="1" applyFont="1" applyProtection="1">
      <protection locked="0"/>
    </xf>
    <xf numFmtId="3" fontId="20" fillId="0" borderId="0" xfId="0" applyNumberFormat="1" applyFont="1" applyFill="1" applyProtection="1">
      <protection locked="0"/>
    </xf>
    <xf numFmtId="3" fontId="0" fillId="0" borderId="0" xfId="0" applyNumberFormat="1"/>
    <xf numFmtId="0" fontId="18" fillId="0" borderId="0" xfId="0" applyFont="1" applyAlignment="1">
      <alignment horizontal="center"/>
    </xf>
    <xf numFmtId="0" fontId="61" fillId="0" borderId="0" xfId="0" applyFont="1" applyAlignment="1">
      <alignment horizontal="right"/>
    </xf>
    <xf numFmtId="3" fontId="61" fillId="0" borderId="0" xfId="0" applyNumberFormat="1" applyFont="1" applyAlignment="1">
      <alignment horizontal="right"/>
    </xf>
    <xf numFmtId="3" fontId="62" fillId="42" borderId="0" xfId="0" applyNumberFormat="1" applyFont="1" applyFill="1" applyProtection="1">
      <protection locked="0"/>
    </xf>
    <xf numFmtId="0" fontId="38" fillId="0" borderId="0" xfId="55" applyFont="1"/>
    <xf numFmtId="3" fontId="20" fillId="0" borderId="0" xfId="0" applyNumberFormat="1" applyFont="1" applyFill="1" applyBorder="1"/>
    <xf numFmtId="0" fontId="20" fillId="0" borderId="0" xfId="0" applyFont="1" applyFill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34" fillId="0" borderId="0" xfId="0" applyFont="1" applyAlignment="1" applyProtection="1">
      <alignment wrapText="1"/>
      <protection locked="0"/>
    </xf>
    <xf numFmtId="165" fontId="63" fillId="0" borderId="0" xfId="61" applyNumberFormat="1" applyFont="1"/>
    <xf numFmtId="0" fontId="64" fillId="0" borderId="0" xfId="0" applyFont="1"/>
    <xf numFmtId="0" fontId="32" fillId="3" borderId="0" xfId="0" applyFont="1" applyFill="1" applyAlignment="1">
      <alignment horizontal="left"/>
    </xf>
    <xf numFmtId="0" fontId="32" fillId="3" borderId="9" xfId="0" applyFont="1" applyFill="1" applyBorder="1" applyAlignment="1">
      <alignment horizontal="left"/>
    </xf>
    <xf numFmtId="165" fontId="23" fillId="0" borderId="0" xfId="0" applyNumberFormat="1" applyFont="1" applyAlignment="1">
      <alignment horizontal="right" vertical="center"/>
    </xf>
    <xf numFmtId="3" fontId="26" fillId="0" borderId="0" xfId="0" applyNumberFormat="1" applyFont="1" applyFill="1" applyAlignment="1">
      <alignment horizontal="right" vertical="center"/>
    </xf>
    <xf numFmtId="165" fontId="39" fillId="0" borderId="0" xfId="0" applyNumberFormat="1" applyFont="1" applyAlignment="1">
      <alignment horizontal="right" vertical="center"/>
    </xf>
    <xf numFmtId="165" fontId="20" fillId="0" borderId="0" xfId="61" applyNumberFormat="1" applyFont="1" applyFill="1" applyAlignment="1">
      <alignment horizontal="center" vertical="center"/>
    </xf>
    <xf numFmtId="165" fontId="24" fillId="0" borderId="0" xfId="0" applyNumberFormat="1" applyFont="1" applyAlignment="1">
      <alignment horizontal="right" vertical="center"/>
    </xf>
    <xf numFmtId="0" fontId="32" fillId="0" borderId="0" xfId="0" applyFont="1" applyFill="1" applyBorder="1" applyAlignment="1">
      <alignment horizontal="left"/>
    </xf>
    <xf numFmtId="0" fontId="32" fillId="2" borderId="0" xfId="0" applyFont="1" applyFill="1" applyAlignment="1">
      <alignment horizontal="left"/>
    </xf>
    <xf numFmtId="0" fontId="32" fillId="2" borderId="9" xfId="0" applyFont="1" applyFill="1" applyBorder="1" applyAlignment="1">
      <alignment horizontal="left"/>
    </xf>
    <xf numFmtId="0" fontId="32" fillId="4" borderId="0" xfId="0" applyFont="1" applyFill="1" applyAlignment="1">
      <alignment horizontal="left"/>
    </xf>
    <xf numFmtId="0" fontId="32" fillId="4" borderId="9" xfId="0" applyFont="1" applyFill="1" applyBorder="1" applyAlignment="1">
      <alignment horizontal="left"/>
    </xf>
    <xf numFmtId="0" fontId="32" fillId="5" borderId="0" xfId="0" applyFont="1" applyFill="1" applyAlignment="1">
      <alignment horizontal="left"/>
    </xf>
    <xf numFmtId="0" fontId="32" fillId="5" borderId="9" xfId="0" applyFont="1" applyFill="1" applyBorder="1" applyAlignment="1">
      <alignment horizontal="left"/>
    </xf>
    <xf numFmtId="0" fontId="20" fillId="0" borderId="0" xfId="0" applyFont="1" applyAlignment="1">
      <alignment horizontal="center" wrapText="1"/>
    </xf>
    <xf numFmtId="0" fontId="20" fillId="0" borderId="0" xfId="0" applyFont="1" applyFill="1" applyAlignment="1" applyProtection="1">
      <alignment horizontal="center" vertical="top" wrapText="1"/>
      <protection locked="0"/>
    </xf>
    <xf numFmtId="165" fontId="39" fillId="0" borderId="0" xfId="61" applyNumberFormat="1" applyFont="1" applyFill="1" applyAlignment="1">
      <alignment horizontal="right" vertical="center"/>
    </xf>
    <xf numFmtId="9" fontId="39" fillId="0" borderId="0" xfId="61" applyFont="1" applyFill="1" applyAlignment="1">
      <alignment horizontal="right" vertical="center"/>
    </xf>
    <xf numFmtId="0" fontId="20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</cellXfs>
  <cellStyles count="112">
    <cellStyle name="Accent1" xfId="1" builtinId="29" customBuiltin="1"/>
    <cellStyle name="Accent1 - 20%" xfId="2" xr:uid="{00000000-0005-0000-0000-000001000000}"/>
    <cellStyle name="Accent1 - 20% 2" xfId="71" xr:uid="{00000000-0005-0000-0000-000002000000}"/>
    <cellStyle name="Accent1 - 40%" xfId="3" xr:uid="{00000000-0005-0000-0000-000003000000}"/>
    <cellStyle name="Accent1 - 40% 2" xfId="72" xr:uid="{00000000-0005-0000-0000-000004000000}"/>
    <cellStyle name="Accent1 - 60%" xfId="4" xr:uid="{00000000-0005-0000-0000-000005000000}"/>
    <cellStyle name="Accent1 2" xfId="5" xr:uid="{00000000-0005-0000-0000-000006000000}"/>
    <cellStyle name="Accent2" xfId="6" builtinId="33" customBuiltin="1"/>
    <cellStyle name="Accent2 - 20%" xfId="7" xr:uid="{00000000-0005-0000-0000-000008000000}"/>
    <cellStyle name="Accent2 - 20% 2" xfId="73" xr:uid="{00000000-0005-0000-0000-000009000000}"/>
    <cellStyle name="Accent2 - 40%" xfId="8" xr:uid="{00000000-0005-0000-0000-00000A000000}"/>
    <cellStyle name="Accent2 - 40% 2" xfId="74" xr:uid="{00000000-0005-0000-0000-00000B000000}"/>
    <cellStyle name="Accent2 - 60%" xfId="9" xr:uid="{00000000-0005-0000-0000-00000C000000}"/>
    <cellStyle name="Accent2 2" xfId="10" xr:uid="{00000000-0005-0000-0000-00000D000000}"/>
    <cellStyle name="Accent3" xfId="11" builtinId="37" customBuiltin="1"/>
    <cellStyle name="Accent3 - 20%" xfId="12" xr:uid="{00000000-0005-0000-0000-00000F000000}"/>
    <cellStyle name="Accent3 - 20% 2" xfId="75" xr:uid="{00000000-0005-0000-0000-000010000000}"/>
    <cellStyle name="Accent3 - 40%" xfId="13" xr:uid="{00000000-0005-0000-0000-000011000000}"/>
    <cellStyle name="Accent3 - 40% 2" xfId="76" xr:uid="{00000000-0005-0000-0000-000012000000}"/>
    <cellStyle name="Accent3 - 60%" xfId="14" xr:uid="{00000000-0005-0000-0000-000013000000}"/>
    <cellStyle name="Accent3 2" xfId="15" xr:uid="{00000000-0005-0000-0000-000014000000}"/>
    <cellStyle name="Accent4" xfId="16" builtinId="41" customBuiltin="1"/>
    <cellStyle name="Accent4 - 20%" xfId="17" xr:uid="{00000000-0005-0000-0000-000016000000}"/>
    <cellStyle name="Accent4 - 20% 2" xfId="77" xr:uid="{00000000-0005-0000-0000-000017000000}"/>
    <cellStyle name="Accent4 - 40%" xfId="18" xr:uid="{00000000-0005-0000-0000-000018000000}"/>
    <cellStyle name="Accent4 - 40% 2" xfId="78" xr:uid="{00000000-0005-0000-0000-000019000000}"/>
    <cellStyle name="Accent4 - 60%" xfId="19" xr:uid="{00000000-0005-0000-0000-00001A000000}"/>
    <cellStyle name="Accent4 2" xfId="20" xr:uid="{00000000-0005-0000-0000-00001B000000}"/>
    <cellStyle name="Accent5" xfId="21" builtinId="45" customBuiltin="1"/>
    <cellStyle name="Accent5 - 20%" xfId="22" xr:uid="{00000000-0005-0000-0000-00001D000000}"/>
    <cellStyle name="Accent5 - 20% 2" xfId="79" xr:uid="{00000000-0005-0000-0000-00001E000000}"/>
    <cellStyle name="Accent5 - 40%" xfId="23" xr:uid="{00000000-0005-0000-0000-00001F000000}"/>
    <cellStyle name="Accent5 - 40% 2" xfId="80" xr:uid="{00000000-0005-0000-0000-000020000000}"/>
    <cellStyle name="Accent5 - 60%" xfId="24" xr:uid="{00000000-0005-0000-0000-000021000000}"/>
    <cellStyle name="Accent5 2" xfId="25" xr:uid="{00000000-0005-0000-0000-000022000000}"/>
    <cellStyle name="Accent6" xfId="26" builtinId="49" customBuiltin="1"/>
    <cellStyle name="Accent6 - 20%" xfId="27" xr:uid="{00000000-0005-0000-0000-000024000000}"/>
    <cellStyle name="Accent6 - 20% 2" xfId="81" xr:uid="{00000000-0005-0000-0000-000025000000}"/>
    <cellStyle name="Accent6 - 40%" xfId="28" xr:uid="{00000000-0005-0000-0000-000026000000}"/>
    <cellStyle name="Accent6 - 40% 2" xfId="82" xr:uid="{00000000-0005-0000-0000-000027000000}"/>
    <cellStyle name="Accent6 - 60%" xfId="29" xr:uid="{00000000-0005-0000-0000-000028000000}"/>
    <cellStyle name="Accent6 2" xfId="30" xr:uid="{00000000-0005-0000-0000-000029000000}"/>
    <cellStyle name="Bad" xfId="31" builtinId="27" customBuiltin="1"/>
    <cellStyle name="Bad 2" xfId="32" xr:uid="{00000000-0005-0000-0000-00002B000000}"/>
    <cellStyle name="Calculation" xfId="33" builtinId="22" customBuiltin="1"/>
    <cellStyle name="Calculation 2" xfId="34" xr:uid="{00000000-0005-0000-0000-00002D000000}"/>
    <cellStyle name="Check Cell" xfId="35" builtinId="23" customBuiltin="1"/>
    <cellStyle name="Check Cell 2" xfId="36" xr:uid="{00000000-0005-0000-0000-00002F000000}"/>
    <cellStyle name="Emphasis 1" xfId="37" xr:uid="{00000000-0005-0000-0000-000030000000}"/>
    <cellStyle name="Emphasis 2" xfId="38" xr:uid="{00000000-0005-0000-0000-000031000000}"/>
    <cellStyle name="Emphasis 3" xfId="39" xr:uid="{00000000-0005-0000-0000-000032000000}"/>
    <cellStyle name="Good" xfId="40" builtinId="26" customBuiltin="1"/>
    <cellStyle name="Good 2" xfId="41" xr:uid="{00000000-0005-0000-0000-000034000000}"/>
    <cellStyle name="Heading 1" xfId="42" builtinId="16" customBuiltin="1"/>
    <cellStyle name="Heading 1 2" xfId="43" xr:uid="{00000000-0005-0000-0000-000036000000}"/>
    <cellStyle name="Heading 2" xfId="44" builtinId="17" customBuiltin="1"/>
    <cellStyle name="Heading 2 2" xfId="45" xr:uid="{00000000-0005-0000-0000-000038000000}"/>
    <cellStyle name="Heading 3" xfId="46" builtinId="18" customBuiltin="1"/>
    <cellStyle name="Heading 3 2" xfId="47" xr:uid="{00000000-0005-0000-0000-00003A000000}"/>
    <cellStyle name="Heading 4" xfId="48" builtinId="19" customBuiltin="1"/>
    <cellStyle name="Heading 4 2" xfId="49" xr:uid="{00000000-0005-0000-0000-00003C000000}"/>
    <cellStyle name="Input" xfId="50" builtinId="20" customBuiltin="1"/>
    <cellStyle name="Input 2" xfId="51" xr:uid="{00000000-0005-0000-0000-00003E000000}"/>
    <cellStyle name="Linked Cell" xfId="52" builtinId="24" customBuiltin="1"/>
    <cellStyle name="Neutral" xfId="53" builtinId="28" customBuiltin="1"/>
    <cellStyle name="Neutral 2" xfId="54" xr:uid="{00000000-0005-0000-0000-000041000000}"/>
    <cellStyle name="Normal" xfId="0" builtinId="0"/>
    <cellStyle name="Normal 10" xfId="96" xr:uid="{00000000-0005-0000-0000-000043000000}"/>
    <cellStyle name="Normal 11" xfId="98" xr:uid="{00000000-0005-0000-0000-000044000000}"/>
    <cellStyle name="Normal 12" xfId="100" xr:uid="{00000000-0005-0000-0000-000045000000}"/>
    <cellStyle name="Normal 13" xfId="103" xr:uid="{00000000-0005-0000-0000-000046000000}"/>
    <cellStyle name="Normal 14" xfId="105" xr:uid="{00000000-0005-0000-0000-000047000000}"/>
    <cellStyle name="Normal 15" xfId="107" xr:uid="{00000000-0005-0000-0000-000048000000}"/>
    <cellStyle name="Normal 16" xfId="109" xr:uid="{00000000-0005-0000-0000-000049000000}"/>
    <cellStyle name="Normal 18" xfId="111" xr:uid="{00000000-0005-0000-0000-00004A000000}"/>
    <cellStyle name="Normal 2" xfId="55" xr:uid="{00000000-0005-0000-0000-00004B000000}"/>
    <cellStyle name="Normal 2 2" xfId="56" xr:uid="{00000000-0005-0000-0000-00004C000000}"/>
    <cellStyle name="Normal 2 3" xfId="70" xr:uid="{00000000-0005-0000-0000-00004D000000}"/>
    <cellStyle name="Normal 3" xfId="68" xr:uid="{00000000-0005-0000-0000-00004E000000}"/>
    <cellStyle name="Normal 4" xfId="84" xr:uid="{00000000-0005-0000-0000-00004F000000}"/>
    <cellStyle name="Normal 4 2" xfId="102" xr:uid="{00000000-0005-0000-0000-000050000000}"/>
    <cellStyle name="Normal 5" xfId="86" xr:uid="{00000000-0005-0000-0000-000051000000}"/>
    <cellStyle name="Normal 6" xfId="88" xr:uid="{00000000-0005-0000-0000-000052000000}"/>
    <cellStyle name="Normal 7" xfId="90" xr:uid="{00000000-0005-0000-0000-000053000000}"/>
    <cellStyle name="Normal 8" xfId="92" xr:uid="{00000000-0005-0000-0000-000054000000}"/>
    <cellStyle name="Normal 9" xfId="94" xr:uid="{00000000-0005-0000-0000-000055000000}"/>
    <cellStyle name="Note" xfId="57" builtinId="10" customBuiltin="1"/>
    <cellStyle name="Note 2" xfId="58" xr:uid="{00000000-0005-0000-0000-000057000000}"/>
    <cellStyle name="Output" xfId="59" builtinId="21" customBuiltin="1"/>
    <cellStyle name="Output 2" xfId="60" xr:uid="{00000000-0005-0000-0000-000059000000}"/>
    <cellStyle name="Percent" xfId="61" builtinId="5"/>
    <cellStyle name="Percent 10" xfId="97" xr:uid="{00000000-0005-0000-0000-00005B000000}"/>
    <cellStyle name="Percent 11" xfId="99" xr:uid="{00000000-0005-0000-0000-00005C000000}"/>
    <cellStyle name="Percent 12" xfId="101" xr:uid="{00000000-0005-0000-0000-00005D000000}"/>
    <cellStyle name="Percent 13" xfId="104" xr:uid="{00000000-0005-0000-0000-00005E000000}"/>
    <cellStyle name="Percent 14" xfId="106" xr:uid="{00000000-0005-0000-0000-00005F000000}"/>
    <cellStyle name="Percent 15" xfId="108" xr:uid="{00000000-0005-0000-0000-000060000000}"/>
    <cellStyle name="Percent 16" xfId="110" xr:uid="{00000000-0005-0000-0000-000061000000}"/>
    <cellStyle name="Percent 2" xfId="62" xr:uid="{00000000-0005-0000-0000-000062000000}"/>
    <cellStyle name="Percent 2 2" xfId="63" xr:uid="{00000000-0005-0000-0000-000063000000}"/>
    <cellStyle name="Percent 2 3" xfId="83" xr:uid="{00000000-0005-0000-0000-000064000000}"/>
    <cellStyle name="Percent 3" xfId="69" xr:uid="{00000000-0005-0000-0000-000065000000}"/>
    <cellStyle name="Percent 4" xfId="85" xr:uid="{00000000-0005-0000-0000-000066000000}"/>
    <cellStyle name="Percent 5" xfId="87" xr:uid="{00000000-0005-0000-0000-000067000000}"/>
    <cellStyle name="Percent 6" xfId="89" xr:uid="{00000000-0005-0000-0000-000068000000}"/>
    <cellStyle name="Percent 7" xfId="91" xr:uid="{00000000-0005-0000-0000-000069000000}"/>
    <cellStyle name="Percent 8" xfId="93" xr:uid="{00000000-0005-0000-0000-00006A000000}"/>
    <cellStyle name="Percent 9" xfId="95" xr:uid="{00000000-0005-0000-0000-00006B000000}"/>
    <cellStyle name="Sheet Title" xfId="64" xr:uid="{00000000-0005-0000-0000-00006C000000}"/>
    <cellStyle name="Total" xfId="65" builtinId="25" customBuiltin="1"/>
    <cellStyle name="Total 2" xfId="66" xr:uid="{00000000-0005-0000-0000-00006E000000}"/>
    <cellStyle name="Warning Text" xfId="67" builtinId="11" customBuiltin="1"/>
  </cellStyles>
  <dxfs count="2">
    <dxf>
      <font>
        <color theme="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628015</xdr:colOff>
      <xdr:row>0</xdr:row>
      <xdr:rowOff>104775</xdr:rowOff>
    </xdr:from>
    <xdr:ext cx="1152638" cy="450937"/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24875" y="95250"/>
          <a:ext cx="1485900" cy="4667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5"/>
  <sheetViews>
    <sheetView workbookViewId="0">
      <selection activeCell="B5" sqref="B5"/>
    </sheetView>
  </sheetViews>
  <sheetFormatPr defaultRowHeight="12.75" x14ac:dyDescent="0.2"/>
  <cols>
    <col min="1" max="1" width="51.7109375" bestFit="1" customWidth="1"/>
  </cols>
  <sheetData>
    <row r="1" spans="1:2" x14ac:dyDescent="0.2">
      <c r="A1" t="s">
        <v>38</v>
      </c>
      <c r="B1" s="106">
        <f>'Weekly Data'!L68-'Weekly Data'!N68</f>
        <v>9658103</v>
      </c>
    </row>
    <row r="2" spans="1:2" x14ac:dyDescent="0.2">
      <c r="A2" t="s">
        <v>39</v>
      </c>
      <c r="B2" s="107">
        <f>'Weekly Data'!O68</f>
        <v>0.11727924239534554</v>
      </c>
    </row>
    <row r="3" spans="1:2" x14ac:dyDescent="0.2">
      <c r="A3" t="s">
        <v>40</v>
      </c>
      <c r="B3" s="108"/>
    </row>
    <row r="4" spans="1:2" x14ac:dyDescent="0.2">
      <c r="A4" t="s">
        <v>41</v>
      </c>
      <c r="B4" s="110">
        <f>'Weekly Data'!G88</f>
        <v>0.7500018503535153</v>
      </c>
    </row>
    <row r="5" spans="1:2" x14ac:dyDescent="0.2">
      <c r="A5" t="s">
        <v>42</v>
      </c>
      <c r="B5" s="109">
        <f>'Weekly Data'!G88-'Weekly Data'!P88</f>
        <v>4.0563246708814615E-3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A97"/>
  <sheetViews>
    <sheetView tabSelected="1" zoomScaleNormal="100" workbookViewId="0"/>
  </sheetViews>
  <sheetFormatPr defaultRowHeight="12.75" x14ac:dyDescent="0.2"/>
  <cols>
    <col min="1" max="1" width="14.7109375" customWidth="1"/>
    <col min="2" max="2" width="11.7109375" customWidth="1"/>
    <col min="3" max="3" width="10.28515625" bestFit="1" customWidth="1"/>
    <col min="4" max="4" width="10.7109375" customWidth="1"/>
    <col min="5" max="5" width="12.28515625" bestFit="1" customWidth="1"/>
    <col min="7" max="7" width="10.42578125" customWidth="1"/>
    <col min="8" max="8" width="12.28515625" bestFit="1" customWidth="1"/>
    <col min="9" max="9" width="10.42578125" customWidth="1"/>
    <col min="10" max="10" width="9.7109375" customWidth="1"/>
    <col min="11" max="11" width="11.5703125" customWidth="1"/>
    <col min="12" max="12" width="12.7109375" bestFit="1" customWidth="1"/>
    <col min="13" max="13" width="0.7109375" customWidth="1"/>
    <col min="14" max="14" width="13.7109375" bestFit="1" customWidth="1"/>
    <col min="15" max="15" width="8.7109375" customWidth="1"/>
    <col min="16" max="16" width="12.7109375" customWidth="1"/>
    <col min="18" max="18" width="10.85546875" customWidth="1"/>
    <col min="19" max="19" width="9.5703125" bestFit="1" customWidth="1"/>
    <col min="23" max="23" width="13.42578125" bestFit="1" customWidth="1"/>
  </cols>
  <sheetData>
    <row r="1" spans="1:18" ht="15.75" x14ac:dyDescent="0.25">
      <c r="A1" s="1" t="s">
        <v>0</v>
      </c>
      <c r="B1" s="1"/>
      <c r="C1" s="1"/>
      <c r="D1" s="1"/>
      <c r="E1" s="1"/>
      <c r="F1" s="1"/>
      <c r="I1" t="s">
        <v>1</v>
      </c>
    </row>
    <row r="2" spans="1:18" ht="15.75" x14ac:dyDescent="0.25">
      <c r="A2" s="1" t="s">
        <v>2</v>
      </c>
      <c r="B2" s="1"/>
      <c r="C2" s="1"/>
      <c r="D2" s="1"/>
      <c r="E2" s="1"/>
      <c r="F2" s="1"/>
      <c r="I2" t="s">
        <v>1</v>
      </c>
    </row>
    <row r="3" spans="1:18" ht="15.75" x14ac:dyDescent="0.25">
      <c r="A3" s="1"/>
      <c r="B3" s="1"/>
      <c r="C3" s="1"/>
      <c r="D3" s="1"/>
      <c r="E3" s="1"/>
      <c r="F3" s="1"/>
    </row>
    <row r="4" spans="1:18" ht="15.75" x14ac:dyDescent="0.25">
      <c r="A4" s="1" t="s">
        <v>3</v>
      </c>
      <c r="B4" s="1"/>
      <c r="C4" s="1"/>
      <c r="D4" s="1"/>
      <c r="E4" s="1"/>
      <c r="F4" s="1"/>
    </row>
    <row r="5" spans="1:18" ht="15.75" x14ac:dyDescent="0.25">
      <c r="A5" s="1" t="s">
        <v>4</v>
      </c>
      <c r="B5" s="1"/>
      <c r="C5" s="1"/>
      <c r="D5" s="1"/>
      <c r="E5" s="1"/>
      <c r="F5" s="1"/>
    </row>
    <row r="6" spans="1:18" ht="15.75" x14ac:dyDescent="0.25">
      <c r="A6" s="1" t="s">
        <v>48</v>
      </c>
      <c r="B6" s="1"/>
      <c r="C6" s="1"/>
      <c r="D6" s="58"/>
      <c r="E6" s="58"/>
      <c r="F6" s="58"/>
      <c r="G6" s="28"/>
      <c r="H6" s="28"/>
      <c r="I6" s="28"/>
      <c r="J6" s="28"/>
      <c r="K6" s="28"/>
      <c r="L6" s="28"/>
      <c r="M6" s="28"/>
      <c r="N6" s="28"/>
    </row>
    <row r="7" spans="1:18" ht="15.75" x14ac:dyDescent="0.25">
      <c r="A7" s="1"/>
      <c r="B7" s="1"/>
      <c r="C7" s="1"/>
      <c r="D7" s="58"/>
      <c r="E7" s="58"/>
      <c r="F7" s="58"/>
      <c r="G7" s="28"/>
      <c r="H7" s="28"/>
      <c r="I7" s="28"/>
      <c r="J7" s="28"/>
    </row>
    <row r="8" spans="1:18" ht="15.75" x14ac:dyDescent="0.25">
      <c r="A8" s="1" t="s">
        <v>32</v>
      </c>
      <c r="B8" s="1"/>
      <c r="C8" s="1"/>
      <c r="D8" s="1"/>
      <c r="E8" s="1"/>
      <c r="F8" s="1"/>
    </row>
    <row r="9" spans="1:18" ht="15.75" x14ac:dyDescent="0.25">
      <c r="A9" s="1"/>
      <c r="B9" s="1"/>
      <c r="C9" s="1"/>
      <c r="D9" s="1"/>
      <c r="E9" s="1"/>
      <c r="F9" s="1"/>
    </row>
    <row r="10" spans="1:18" x14ac:dyDescent="0.2">
      <c r="A10" s="2"/>
      <c r="B10" s="2"/>
      <c r="C10" s="2"/>
      <c r="D10" s="2"/>
      <c r="E10" s="2"/>
      <c r="F10" s="2"/>
    </row>
    <row r="11" spans="1:18" ht="15.75" x14ac:dyDescent="0.25">
      <c r="A11" s="1" t="s">
        <v>33</v>
      </c>
      <c r="Q11" s="3" t="s">
        <v>5</v>
      </c>
    </row>
    <row r="12" spans="1:18" x14ac:dyDescent="0.2">
      <c r="A12" s="4"/>
      <c r="B12" s="5"/>
      <c r="C12" s="6"/>
      <c r="D12" s="6"/>
      <c r="E12" s="6"/>
      <c r="F12" s="6"/>
      <c r="G12" s="6"/>
      <c r="H12" s="6"/>
      <c r="I12" s="6"/>
      <c r="J12" s="6"/>
      <c r="K12" s="7" t="s">
        <v>6</v>
      </c>
      <c r="L12" s="4" t="s">
        <v>49</v>
      </c>
      <c r="M12" s="4"/>
      <c r="N12" s="4" t="s">
        <v>47</v>
      </c>
      <c r="O12" s="4" t="s">
        <v>7</v>
      </c>
      <c r="P12" s="7" t="s">
        <v>8</v>
      </c>
      <c r="Q12" s="3" t="s">
        <v>9</v>
      </c>
      <c r="R12" s="142" t="s">
        <v>46</v>
      </c>
    </row>
    <row r="13" spans="1:18" x14ac:dyDescent="0.2">
      <c r="A13" s="6"/>
      <c r="B13" s="4"/>
      <c r="C13" s="4" t="s">
        <v>10</v>
      </c>
      <c r="D13" s="7" t="s">
        <v>10</v>
      </c>
      <c r="E13" s="4" t="s">
        <v>6</v>
      </c>
      <c r="F13" s="4" t="s">
        <v>11</v>
      </c>
      <c r="G13" s="7" t="s">
        <v>11</v>
      </c>
      <c r="H13" s="4" t="s">
        <v>6</v>
      </c>
      <c r="I13" s="4" t="s">
        <v>31</v>
      </c>
      <c r="J13" s="4" t="s">
        <v>12</v>
      </c>
      <c r="K13" s="7" t="s">
        <v>8</v>
      </c>
      <c r="L13" s="4" t="s">
        <v>6</v>
      </c>
      <c r="M13" s="4"/>
      <c r="N13" s="4" t="s">
        <v>6</v>
      </c>
      <c r="O13" s="4" t="s">
        <v>13</v>
      </c>
      <c r="P13" s="7" t="s">
        <v>14</v>
      </c>
      <c r="Q13" s="8" t="s">
        <v>14</v>
      </c>
      <c r="R13" s="142"/>
    </row>
    <row r="14" spans="1:18" x14ac:dyDescent="0.2">
      <c r="A14" s="4" t="s">
        <v>15</v>
      </c>
      <c r="B14" s="4" t="s">
        <v>34</v>
      </c>
      <c r="C14" s="4" t="s">
        <v>9</v>
      </c>
      <c r="D14" s="7" t="s">
        <v>8</v>
      </c>
      <c r="E14" s="4" t="s">
        <v>10</v>
      </c>
      <c r="F14" s="4" t="s">
        <v>9</v>
      </c>
      <c r="G14" s="7" t="s">
        <v>8</v>
      </c>
      <c r="H14" s="4" t="s">
        <v>11</v>
      </c>
      <c r="I14" s="4" t="s">
        <v>36</v>
      </c>
      <c r="J14" s="4" t="s">
        <v>16</v>
      </c>
      <c r="K14" s="7" t="s">
        <v>16</v>
      </c>
      <c r="L14" s="4" t="s">
        <v>17</v>
      </c>
      <c r="M14" s="4"/>
      <c r="N14" s="4" t="s">
        <v>17</v>
      </c>
      <c r="O14" s="4" t="s">
        <v>18</v>
      </c>
      <c r="P14" s="9" t="s">
        <v>19</v>
      </c>
      <c r="Q14" s="8" t="s">
        <v>20</v>
      </c>
      <c r="R14" s="142"/>
    </row>
    <row r="15" spans="1:18" x14ac:dyDescent="0.2">
      <c r="A15" s="10">
        <v>44381</v>
      </c>
      <c r="B15" s="11">
        <v>1</v>
      </c>
      <c r="C15" s="86">
        <v>325789</v>
      </c>
      <c r="D15" s="87">
        <v>1622443</v>
      </c>
      <c r="E15" s="88">
        <v>1948232</v>
      </c>
      <c r="F15" s="93">
        <v>6134</v>
      </c>
      <c r="G15" s="87">
        <v>128287</v>
      </c>
      <c r="H15" s="89">
        <v>134421</v>
      </c>
      <c r="I15" s="94">
        <v>283861</v>
      </c>
      <c r="J15" s="90">
        <v>3011</v>
      </c>
      <c r="K15" s="98">
        <v>1750730</v>
      </c>
      <c r="L15" s="97">
        <v>2369525</v>
      </c>
      <c r="M15" s="95"/>
      <c r="N15" s="96">
        <v>2097167</v>
      </c>
      <c r="O15" s="12">
        <f>SUM(L15-N15)/N15</f>
        <v>0.12986948583493826</v>
      </c>
      <c r="P15" s="13">
        <f>SUM(K15/L15)</f>
        <v>0.73885272364714449</v>
      </c>
      <c r="Q15" s="14">
        <f>SUM(C15,F15)/L15</f>
        <v>0.14007997383441828</v>
      </c>
      <c r="R15" s="126">
        <f>IFERROR(SUM(I15/L15),"")</f>
        <v>0.11979658370348488</v>
      </c>
    </row>
    <row r="16" spans="1:18" x14ac:dyDescent="0.2">
      <c r="A16" s="10">
        <v>44388</v>
      </c>
      <c r="B16" s="11">
        <v>2</v>
      </c>
      <c r="C16" s="86">
        <v>362151</v>
      </c>
      <c r="D16" s="87">
        <v>1723787</v>
      </c>
      <c r="E16" s="88">
        <v>2085938</v>
      </c>
      <c r="F16" s="93">
        <v>6222</v>
      </c>
      <c r="G16" s="87">
        <v>114321</v>
      </c>
      <c r="H16" s="89">
        <v>120543</v>
      </c>
      <c r="I16" s="94">
        <v>299634</v>
      </c>
      <c r="J16" s="90">
        <v>2747</v>
      </c>
      <c r="K16" s="98">
        <v>1838108</v>
      </c>
      <c r="L16" s="97">
        <v>2508862</v>
      </c>
      <c r="M16" s="95"/>
      <c r="N16" s="96">
        <v>2132835</v>
      </c>
      <c r="O16" s="12">
        <f t="shared" ref="O16:O47" si="0">SUM(L16-N16)/N16</f>
        <v>0.17630383972506078</v>
      </c>
      <c r="P16" s="13">
        <f t="shared" ref="P16:P47" si="1">SUM(K16/L16)</f>
        <v>0.73264611604783358</v>
      </c>
      <c r="Q16" s="14">
        <f t="shared" ref="Q16:Q47" si="2">SUM(C16,F16)/L16</f>
        <v>0.14682872154785714</v>
      </c>
      <c r="R16" s="126">
        <f t="shared" ref="R16:R68" si="3">IFERROR(SUM(I16/L16),"")</f>
        <v>0.11943024367223068</v>
      </c>
    </row>
    <row r="17" spans="1:18" x14ac:dyDescent="0.2">
      <c r="A17" s="10">
        <v>44395</v>
      </c>
      <c r="B17" s="11">
        <v>3</v>
      </c>
      <c r="C17" s="86">
        <v>353618</v>
      </c>
      <c r="D17" s="87">
        <v>1735132</v>
      </c>
      <c r="E17" s="88">
        <v>2088750</v>
      </c>
      <c r="F17" s="93">
        <v>6605</v>
      </c>
      <c r="G17" s="87">
        <v>131319</v>
      </c>
      <c r="H17" s="89">
        <v>137924</v>
      </c>
      <c r="I17" s="94">
        <v>297002</v>
      </c>
      <c r="J17" s="90">
        <v>3872</v>
      </c>
      <c r="K17" s="98">
        <v>1866451</v>
      </c>
      <c r="L17" s="97">
        <v>2527548</v>
      </c>
      <c r="M17" s="95"/>
      <c r="N17" s="96">
        <v>2209474</v>
      </c>
      <c r="O17" s="12">
        <f t="shared" si="0"/>
        <v>0.14395915045843491</v>
      </c>
      <c r="P17" s="13">
        <f t="shared" si="1"/>
        <v>0.73844334509176479</v>
      </c>
      <c r="Q17" s="14">
        <f t="shared" si="2"/>
        <v>0.14251875730945565</v>
      </c>
      <c r="R17" s="126">
        <f t="shared" si="3"/>
        <v>0.1175059781258358</v>
      </c>
    </row>
    <row r="18" spans="1:18" x14ac:dyDescent="0.2">
      <c r="A18" s="10">
        <v>44402</v>
      </c>
      <c r="B18" s="11">
        <v>4</v>
      </c>
      <c r="C18" s="86">
        <v>364422</v>
      </c>
      <c r="D18" s="87">
        <v>1793164</v>
      </c>
      <c r="E18" s="88">
        <v>2157586</v>
      </c>
      <c r="F18" s="93">
        <v>6656</v>
      </c>
      <c r="G18" s="87">
        <v>132777</v>
      </c>
      <c r="H18" s="89">
        <v>139433</v>
      </c>
      <c r="I18" s="94">
        <v>310555</v>
      </c>
      <c r="J18" s="90">
        <v>3835</v>
      </c>
      <c r="K18" s="98">
        <v>1925941</v>
      </c>
      <c r="L18" s="97">
        <v>2611409</v>
      </c>
      <c r="M18" s="95"/>
      <c r="N18" s="96">
        <v>2311066</v>
      </c>
      <c r="O18" s="12">
        <f t="shared" si="0"/>
        <v>0.12995864246196345</v>
      </c>
      <c r="P18" s="13">
        <f t="shared" si="1"/>
        <v>0.73751028659241047</v>
      </c>
      <c r="Q18" s="14">
        <f t="shared" si="2"/>
        <v>0.14209876737041191</v>
      </c>
      <c r="R18" s="126">
        <f t="shared" si="3"/>
        <v>0.11892239017327427</v>
      </c>
    </row>
    <row r="19" spans="1:18" x14ac:dyDescent="0.2">
      <c r="A19" s="10">
        <v>44409</v>
      </c>
      <c r="B19" s="11">
        <v>5</v>
      </c>
      <c r="C19" s="86">
        <v>365932</v>
      </c>
      <c r="D19" s="87">
        <v>1796204</v>
      </c>
      <c r="E19" s="88">
        <v>2162136</v>
      </c>
      <c r="F19" s="93">
        <v>6692</v>
      </c>
      <c r="G19" s="87">
        <v>130506</v>
      </c>
      <c r="H19" s="89">
        <v>137198</v>
      </c>
      <c r="I19" s="94">
        <v>315801</v>
      </c>
      <c r="J19" s="90">
        <v>3783</v>
      </c>
      <c r="K19" s="98">
        <v>1926710</v>
      </c>
      <c r="L19" s="97">
        <v>2618918</v>
      </c>
      <c r="M19" s="95"/>
      <c r="N19" s="96">
        <v>2326058</v>
      </c>
      <c r="O19" s="12">
        <f t="shared" si="0"/>
        <v>0.12590399723480669</v>
      </c>
      <c r="P19" s="13">
        <f t="shared" si="1"/>
        <v>0.73568931902411605</v>
      </c>
      <c r="Q19" s="14">
        <f t="shared" si="2"/>
        <v>0.14228165983051017</v>
      </c>
      <c r="R19" s="126">
        <f t="shared" si="3"/>
        <v>0.12058453147444861</v>
      </c>
    </row>
    <row r="20" spans="1:18" x14ac:dyDescent="0.2">
      <c r="A20" s="10">
        <v>44416</v>
      </c>
      <c r="B20" s="11">
        <v>6</v>
      </c>
      <c r="C20" s="86">
        <v>365924</v>
      </c>
      <c r="D20" s="87">
        <v>1788942</v>
      </c>
      <c r="E20" s="88">
        <v>2154866</v>
      </c>
      <c r="F20" s="93">
        <v>6676</v>
      </c>
      <c r="G20" s="87">
        <v>131111</v>
      </c>
      <c r="H20" s="89">
        <v>137787</v>
      </c>
      <c r="I20" s="94">
        <v>311263</v>
      </c>
      <c r="J20" s="90">
        <v>3753</v>
      </c>
      <c r="K20" s="98">
        <v>1920053</v>
      </c>
      <c r="L20" s="97">
        <v>2607669</v>
      </c>
      <c r="M20" s="95"/>
      <c r="N20" s="96">
        <v>2294792</v>
      </c>
      <c r="O20" s="12">
        <f t="shared" si="0"/>
        <v>0.13634220443508605</v>
      </c>
      <c r="P20" s="13">
        <f t="shared" si="1"/>
        <v>0.73631009150317772</v>
      </c>
      <c r="Q20" s="14">
        <f t="shared" si="2"/>
        <v>0.14288623287694871</v>
      </c>
      <c r="R20" s="126">
        <f t="shared" si="3"/>
        <v>0.11936445921625789</v>
      </c>
    </row>
    <row r="21" spans="1:18" x14ac:dyDescent="0.2">
      <c r="A21" s="10">
        <v>44423</v>
      </c>
      <c r="B21" s="11">
        <v>7</v>
      </c>
      <c r="C21" s="86">
        <v>376646</v>
      </c>
      <c r="D21" s="87">
        <v>1825706</v>
      </c>
      <c r="E21" s="88">
        <v>2202352</v>
      </c>
      <c r="F21" s="93">
        <v>6503</v>
      </c>
      <c r="G21" s="87">
        <v>133673</v>
      </c>
      <c r="H21" s="89">
        <v>140176</v>
      </c>
      <c r="I21" s="94">
        <v>321112</v>
      </c>
      <c r="J21" s="90">
        <v>3256</v>
      </c>
      <c r="K21" s="98">
        <v>1959379</v>
      </c>
      <c r="L21" s="97">
        <v>2666896</v>
      </c>
      <c r="M21" s="95"/>
      <c r="N21" s="96">
        <v>2364034</v>
      </c>
      <c r="O21" s="12">
        <f t="shared" si="0"/>
        <v>0.12811237063426328</v>
      </c>
      <c r="P21" s="13">
        <f t="shared" si="1"/>
        <v>0.73470394046112031</v>
      </c>
      <c r="Q21" s="14">
        <f t="shared" si="2"/>
        <v>0.14366851950732237</v>
      </c>
      <c r="R21" s="126">
        <f t="shared" si="3"/>
        <v>0.12040664502852755</v>
      </c>
    </row>
    <row r="22" spans="1:18" x14ac:dyDescent="0.2">
      <c r="A22" s="10">
        <v>44430</v>
      </c>
      <c r="B22" s="11">
        <v>8</v>
      </c>
      <c r="C22" s="86">
        <v>342394</v>
      </c>
      <c r="D22" s="87">
        <v>1723116</v>
      </c>
      <c r="E22" s="88">
        <v>2065510</v>
      </c>
      <c r="F22" s="93">
        <v>6448</v>
      </c>
      <c r="G22" s="87">
        <v>132746</v>
      </c>
      <c r="H22" s="89">
        <v>139194</v>
      </c>
      <c r="I22" s="94">
        <v>297429</v>
      </c>
      <c r="J22" s="90">
        <v>2845</v>
      </c>
      <c r="K22" s="98">
        <v>1855862</v>
      </c>
      <c r="L22" s="97">
        <v>2504978</v>
      </c>
      <c r="M22" s="95"/>
      <c r="N22" s="96">
        <v>2374013</v>
      </c>
      <c r="O22" s="12">
        <f t="shared" si="0"/>
        <v>5.5166083757755328E-2</v>
      </c>
      <c r="P22" s="13">
        <f t="shared" si="1"/>
        <v>0.74086958049132567</v>
      </c>
      <c r="Q22" s="14">
        <f t="shared" si="2"/>
        <v>0.1392595064707155</v>
      </c>
      <c r="R22" s="126">
        <f t="shared" si="3"/>
        <v>0.11873517452049479</v>
      </c>
    </row>
    <row r="23" spans="1:18" x14ac:dyDescent="0.2">
      <c r="A23" s="10">
        <v>44437</v>
      </c>
      <c r="B23" s="11">
        <v>9</v>
      </c>
      <c r="C23" s="86">
        <v>348375</v>
      </c>
      <c r="D23" s="87">
        <v>1766116</v>
      </c>
      <c r="E23" s="88">
        <v>2114491</v>
      </c>
      <c r="F23" s="93">
        <v>6476</v>
      </c>
      <c r="G23" s="87">
        <v>131724</v>
      </c>
      <c r="H23" s="89">
        <v>138200</v>
      </c>
      <c r="I23" s="94">
        <v>306536</v>
      </c>
      <c r="J23" s="90">
        <v>3035</v>
      </c>
      <c r="K23" s="98">
        <v>1897840</v>
      </c>
      <c r="L23" s="97">
        <v>2562262</v>
      </c>
      <c r="M23" s="95"/>
      <c r="N23" s="96">
        <v>2252571</v>
      </c>
      <c r="O23" s="12">
        <f t="shared" si="0"/>
        <v>0.1374833468068265</v>
      </c>
      <c r="P23" s="13">
        <f t="shared" si="1"/>
        <v>0.74068928158010383</v>
      </c>
      <c r="Q23" s="14">
        <f t="shared" si="2"/>
        <v>0.13849130182627695</v>
      </c>
      <c r="R23" s="126">
        <f t="shared" si="3"/>
        <v>0.11963491633564405</v>
      </c>
    </row>
    <row r="24" spans="1:18" x14ac:dyDescent="0.2">
      <c r="A24" s="10">
        <v>44444</v>
      </c>
      <c r="B24" s="11">
        <v>10</v>
      </c>
      <c r="C24" s="86">
        <v>317852</v>
      </c>
      <c r="D24" s="87">
        <v>1657421</v>
      </c>
      <c r="E24" s="88">
        <v>1975273</v>
      </c>
      <c r="F24" s="93">
        <v>6164</v>
      </c>
      <c r="G24" s="87">
        <v>128903</v>
      </c>
      <c r="H24" s="89">
        <v>135067</v>
      </c>
      <c r="I24" s="94">
        <v>286209</v>
      </c>
      <c r="J24" s="90">
        <v>3460</v>
      </c>
      <c r="K24" s="98">
        <v>1786324</v>
      </c>
      <c r="L24" s="97">
        <v>2400009</v>
      </c>
      <c r="M24" s="95"/>
      <c r="N24" s="96">
        <v>2261953</v>
      </c>
      <c r="O24" s="12">
        <f t="shared" si="0"/>
        <v>6.1033982580539915E-2</v>
      </c>
      <c r="P24" s="13">
        <f t="shared" si="1"/>
        <v>0.74429887554588336</v>
      </c>
      <c r="Q24" s="14">
        <f t="shared" si="2"/>
        <v>0.13500616039356519</v>
      </c>
      <c r="R24" s="126">
        <f t="shared" si="3"/>
        <v>0.11925330280011449</v>
      </c>
    </row>
    <row r="25" spans="1:18" x14ac:dyDescent="0.2">
      <c r="A25" s="10">
        <v>44451</v>
      </c>
      <c r="B25" s="11">
        <v>11</v>
      </c>
      <c r="C25" s="86">
        <v>317997</v>
      </c>
      <c r="D25" s="87">
        <v>1611431</v>
      </c>
      <c r="E25" s="88">
        <v>1929428</v>
      </c>
      <c r="F25" s="93">
        <v>6132</v>
      </c>
      <c r="G25" s="87">
        <v>117027</v>
      </c>
      <c r="H25" s="89">
        <v>123159</v>
      </c>
      <c r="I25" s="94">
        <v>319678</v>
      </c>
      <c r="J25" s="90">
        <v>3911</v>
      </c>
      <c r="K25" s="98">
        <v>1728458</v>
      </c>
      <c r="L25" s="97">
        <v>2376176</v>
      </c>
      <c r="M25" s="95"/>
      <c r="N25" s="96">
        <v>2180622</v>
      </c>
      <c r="O25" s="12">
        <f t="shared" si="0"/>
        <v>8.9678082675493501E-2</v>
      </c>
      <c r="P25" s="13">
        <f t="shared" si="1"/>
        <v>0.72741160587431231</v>
      </c>
      <c r="Q25" s="14">
        <f t="shared" si="2"/>
        <v>0.13640782500959525</v>
      </c>
      <c r="R25" s="126">
        <f t="shared" si="3"/>
        <v>0.13453464726518574</v>
      </c>
    </row>
    <row r="26" spans="1:18" x14ac:dyDescent="0.2">
      <c r="A26" s="10">
        <v>44458</v>
      </c>
      <c r="B26" s="11">
        <v>12</v>
      </c>
      <c r="C26" s="86">
        <v>298135</v>
      </c>
      <c r="D26" s="87">
        <v>1615476</v>
      </c>
      <c r="E26" s="88">
        <v>1913611</v>
      </c>
      <c r="F26" s="93">
        <v>6229</v>
      </c>
      <c r="G26" s="87">
        <v>133058</v>
      </c>
      <c r="H26" s="89">
        <v>139287</v>
      </c>
      <c r="I26" s="94">
        <v>274365</v>
      </c>
      <c r="J26" s="90">
        <v>4435</v>
      </c>
      <c r="K26" s="98">
        <v>1748534</v>
      </c>
      <c r="L26" s="97">
        <v>2331698</v>
      </c>
      <c r="M26" s="95"/>
      <c r="N26" s="96">
        <v>2115044</v>
      </c>
      <c r="O26" s="12">
        <f t="shared" si="0"/>
        <v>0.1024347484023973</v>
      </c>
      <c r="P26" s="13">
        <f t="shared" si="1"/>
        <v>0.749897285154424</v>
      </c>
      <c r="Q26" s="14">
        <f t="shared" si="2"/>
        <v>0.13053319941090141</v>
      </c>
      <c r="R26" s="126">
        <f t="shared" si="3"/>
        <v>0.11766746808548963</v>
      </c>
    </row>
    <row r="27" spans="1:18" x14ac:dyDescent="0.2">
      <c r="A27" s="10">
        <v>44465</v>
      </c>
      <c r="B27" s="11">
        <v>13</v>
      </c>
      <c r="C27" s="86">
        <v>291834</v>
      </c>
      <c r="D27" s="87">
        <v>1597780</v>
      </c>
      <c r="E27" s="88">
        <v>1889614</v>
      </c>
      <c r="F27" s="93">
        <v>5974</v>
      </c>
      <c r="G27" s="87">
        <v>132731</v>
      </c>
      <c r="H27" s="89">
        <v>138705</v>
      </c>
      <c r="I27" s="94">
        <v>271401</v>
      </c>
      <c r="J27" s="90">
        <v>4204</v>
      </c>
      <c r="K27" s="98">
        <v>1730511</v>
      </c>
      <c r="L27" s="97">
        <v>2303924</v>
      </c>
      <c r="M27" s="95"/>
      <c r="N27" s="96">
        <v>2160179</v>
      </c>
      <c r="O27" s="12">
        <f t="shared" si="0"/>
        <v>6.6543096660045306E-2</v>
      </c>
      <c r="P27" s="13">
        <f t="shared" si="1"/>
        <v>0.75111462010031582</v>
      </c>
      <c r="Q27" s="14">
        <f t="shared" si="2"/>
        <v>0.12926120826902276</v>
      </c>
      <c r="R27" s="126">
        <f t="shared" si="3"/>
        <v>0.11779945866269895</v>
      </c>
    </row>
    <row r="28" spans="1:18" x14ac:dyDescent="0.2">
      <c r="A28" s="10">
        <v>44472</v>
      </c>
      <c r="B28" s="11">
        <v>14</v>
      </c>
      <c r="C28" s="86">
        <v>296126</v>
      </c>
      <c r="D28" s="87">
        <v>1613391</v>
      </c>
      <c r="E28" s="88">
        <v>1909517</v>
      </c>
      <c r="F28" s="93">
        <v>6580</v>
      </c>
      <c r="G28" s="87">
        <v>132956</v>
      </c>
      <c r="H28" s="89">
        <v>139536</v>
      </c>
      <c r="I28" s="94">
        <v>276923</v>
      </c>
      <c r="J28" s="90">
        <v>4349</v>
      </c>
      <c r="K28" s="98">
        <v>1746347</v>
      </c>
      <c r="L28" s="97">
        <v>2330325</v>
      </c>
      <c r="M28" s="95"/>
      <c r="N28" s="96">
        <v>2184913</v>
      </c>
      <c r="O28" s="12">
        <f t="shared" si="0"/>
        <v>6.6552764343477289E-2</v>
      </c>
      <c r="P28" s="13">
        <f t="shared" si="1"/>
        <v>0.74940062008518127</v>
      </c>
      <c r="Q28" s="14">
        <f t="shared" si="2"/>
        <v>0.12989861929130056</v>
      </c>
      <c r="R28" s="126">
        <f t="shared" si="3"/>
        <v>0.11883449733406284</v>
      </c>
    </row>
    <row r="29" spans="1:18" x14ac:dyDescent="0.2">
      <c r="A29" s="10">
        <v>44479</v>
      </c>
      <c r="B29" s="11">
        <v>15</v>
      </c>
      <c r="C29" s="86">
        <v>310881</v>
      </c>
      <c r="D29" s="87">
        <v>1687284</v>
      </c>
      <c r="E29" s="88">
        <v>1998165</v>
      </c>
      <c r="F29" s="93">
        <v>6585</v>
      </c>
      <c r="G29" s="87">
        <v>132229</v>
      </c>
      <c r="H29" s="89">
        <v>138814</v>
      </c>
      <c r="I29" s="94">
        <v>291149</v>
      </c>
      <c r="J29" s="90">
        <v>4186</v>
      </c>
      <c r="K29" s="98">
        <v>1819513</v>
      </c>
      <c r="L29" s="97">
        <v>2432314</v>
      </c>
      <c r="M29" s="95"/>
      <c r="N29" s="96">
        <v>2247834</v>
      </c>
      <c r="O29" s="12">
        <f t="shared" si="0"/>
        <v>8.2070117277343438E-2</v>
      </c>
      <c r="P29" s="13">
        <f t="shared" si="1"/>
        <v>0.74805843324504973</v>
      </c>
      <c r="Q29" s="14">
        <f t="shared" si="2"/>
        <v>0.13052015488131877</v>
      </c>
      <c r="R29" s="126">
        <f t="shared" si="3"/>
        <v>0.11970041696919066</v>
      </c>
    </row>
    <row r="30" spans="1:18" x14ac:dyDescent="0.2">
      <c r="A30" s="10">
        <v>44486</v>
      </c>
      <c r="B30" s="11">
        <v>16</v>
      </c>
      <c r="C30" s="86">
        <v>313160</v>
      </c>
      <c r="D30" s="87">
        <v>1692100</v>
      </c>
      <c r="E30" s="88">
        <v>2005260</v>
      </c>
      <c r="F30" s="93">
        <v>6132</v>
      </c>
      <c r="G30" s="87">
        <v>129326</v>
      </c>
      <c r="H30" s="89">
        <v>135458</v>
      </c>
      <c r="I30" s="94">
        <v>293758</v>
      </c>
      <c r="J30" s="90">
        <v>4039</v>
      </c>
      <c r="K30" s="98">
        <v>1821426</v>
      </c>
      <c r="L30" s="97">
        <v>2438515</v>
      </c>
      <c r="M30" s="95"/>
      <c r="N30" s="96">
        <v>2066830</v>
      </c>
      <c r="O30" s="12">
        <f t="shared" si="0"/>
        <v>0.17983336800801228</v>
      </c>
      <c r="P30" s="13">
        <f t="shared" si="1"/>
        <v>0.74694065855653957</v>
      </c>
      <c r="Q30" s="14">
        <f t="shared" si="2"/>
        <v>0.13093706620627718</v>
      </c>
      <c r="R30" s="126">
        <f t="shared" si="3"/>
        <v>0.12046593931142519</v>
      </c>
    </row>
    <row r="31" spans="1:18" x14ac:dyDescent="0.2">
      <c r="A31" s="10">
        <v>44493</v>
      </c>
      <c r="B31" s="11">
        <v>17</v>
      </c>
      <c r="C31" s="86">
        <v>283252</v>
      </c>
      <c r="D31" s="87">
        <v>1582040</v>
      </c>
      <c r="E31" s="88">
        <v>1865292</v>
      </c>
      <c r="F31" s="93">
        <v>5232</v>
      </c>
      <c r="G31" s="87">
        <v>128492</v>
      </c>
      <c r="H31" s="89">
        <v>133724</v>
      </c>
      <c r="I31" s="94">
        <v>272776</v>
      </c>
      <c r="J31" s="90">
        <v>4266</v>
      </c>
      <c r="K31" s="98">
        <v>1710532</v>
      </c>
      <c r="L31" s="97">
        <v>2276058</v>
      </c>
      <c r="M31" s="95"/>
      <c r="N31" s="96">
        <v>1997555</v>
      </c>
      <c r="O31" s="12">
        <f t="shared" si="0"/>
        <v>0.1394219433257157</v>
      </c>
      <c r="P31" s="13">
        <f t="shared" si="1"/>
        <v>0.75153269380657262</v>
      </c>
      <c r="Q31" s="14">
        <f t="shared" si="2"/>
        <v>0.12674720942963669</v>
      </c>
      <c r="R31" s="126">
        <f t="shared" si="3"/>
        <v>0.11984580357794046</v>
      </c>
    </row>
    <row r="32" spans="1:18" x14ac:dyDescent="0.2">
      <c r="A32" s="10">
        <v>44500</v>
      </c>
      <c r="B32" s="11">
        <v>18</v>
      </c>
      <c r="C32" s="86">
        <v>231633</v>
      </c>
      <c r="D32" s="87">
        <v>1380442</v>
      </c>
      <c r="E32" s="88">
        <v>1612075</v>
      </c>
      <c r="F32" s="93">
        <v>4768</v>
      </c>
      <c r="G32" s="87">
        <v>124935</v>
      </c>
      <c r="H32" s="89">
        <v>129703</v>
      </c>
      <c r="I32" s="94">
        <v>239690</v>
      </c>
      <c r="J32" s="90">
        <v>4173</v>
      </c>
      <c r="K32" s="98">
        <v>1505377</v>
      </c>
      <c r="L32" s="97">
        <v>1985641</v>
      </c>
      <c r="M32" s="95"/>
      <c r="N32" s="96">
        <v>1770226</v>
      </c>
      <c r="O32" s="12">
        <f t="shared" si="0"/>
        <v>0.12168785228552738</v>
      </c>
      <c r="P32" s="13">
        <f t="shared" si="1"/>
        <v>0.75813150514116101</v>
      </c>
      <c r="Q32" s="14">
        <f t="shared" si="2"/>
        <v>0.11905525721920529</v>
      </c>
      <c r="R32" s="126">
        <f t="shared" si="3"/>
        <v>0.12071164928604919</v>
      </c>
    </row>
    <row r="33" spans="1:18" x14ac:dyDescent="0.2">
      <c r="A33" s="10">
        <v>44507</v>
      </c>
      <c r="B33" s="11">
        <v>19</v>
      </c>
      <c r="C33" s="86">
        <v>249391</v>
      </c>
      <c r="D33" s="87">
        <v>1476307</v>
      </c>
      <c r="E33" s="88">
        <v>1725698</v>
      </c>
      <c r="F33" s="93">
        <v>4851</v>
      </c>
      <c r="G33" s="87">
        <v>128034</v>
      </c>
      <c r="H33" s="89">
        <v>132885</v>
      </c>
      <c r="I33" s="94">
        <v>251843</v>
      </c>
      <c r="J33" s="90">
        <v>4223</v>
      </c>
      <c r="K33" s="98">
        <v>1604341</v>
      </c>
      <c r="L33" s="97">
        <v>2114649</v>
      </c>
      <c r="M33" s="95"/>
      <c r="N33" s="96">
        <v>1852792</v>
      </c>
      <c r="O33" s="12">
        <f t="shared" si="0"/>
        <v>0.14133102906316522</v>
      </c>
      <c r="P33" s="13">
        <f t="shared" si="1"/>
        <v>0.75867957282745269</v>
      </c>
      <c r="Q33" s="14">
        <f t="shared" si="2"/>
        <v>0.12022893633884393</v>
      </c>
      <c r="R33" s="126">
        <f t="shared" si="3"/>
        <v>0.11909446910574757</v>
      </c>
    </row>
    <row r="34" spans="1:18" x14ac:dyDescent="0.2">
      <c r="A34" s="10">
        <v>44514</v>
      </c>
      <c r="B34" s="11">
        <v>20</v>
      </c>
      <c r="C34" s="86">
        <v>243410</v>
      </c>
      <c r="D34" s="87">
        <v>1427898</v>
      </c>
      <c r="E34" s="88">
        <v>1671308</v>
      </c>
      <c r="F34" s="93">
        <v>4715</v>
      </c>
      <c r="G34" s="87">
        <v>126736</v>
      </c>
      <c r="H34" s="89">
        <v>131451</v>
      </c>
      <c r="I34" s="94">
        <v>247572</v>
      </c>
      <c r="J34" s="90">
        <v>3247</v>
      </c>
      <c r="K34" s="98">
        <v>1554634</v>
      </c>
      <c r="L34" s="97">
        <v>2053578</v>
      </c>
      <c r="M34" s="95"/>
      <c r="N34" s="96">
        <v>1781285</v>
      </c>
      <c r="O34" s="12">
        <f t="shared" si="0"/>
        <v>0.15286324198542064</v>
      </c>
      <c r="P34" s="13">
        <f t="shared" si="1"/>
        <v>0.75703674269981469</v>
      </c>
      <c r="Q34" s="14">
        <f t="shared" si="2"/>
        <v>0.12082570031428073</v>
      </c>
      <c r="R34" s="126">
        <f t="shared" si="3"/>
        <v>0.12055641421947449</v>
      </c>
    </row>
    <row r="35" spans="1:18" x14ac:dyDescent="0.2">
      <c r="A35" s="10">
        <v>44521</v>
      </c>
      <c r="B35" s="11">
        <v>21</v>
      </c>
      <c r="C35" s="86">
        <v>236158</v>
      </c>
      <c r="D35" s="87">
        <v>1394197</v>
      </c>
      <c r="E35" s="88">
        <v>1630355</v>
      </c>
      <c r="F35" s="93">
        <v>5024</v>
      </c>
      <c r="G35" s="87">
        <v>124255</v>
      </c>
      <c r="H35" s="89">
        <v>129279</v>
      </c>
      <c r="I35" s="94">
        <v>237970</v>
      </c>
      <c r="J35" s="90">
        <v>4120</v>
      </c>
      <c r="K35" s="98">
        <v>1518452</v>
      </c>
      <c r="L35" s="97">
        <v>2001724</v>
      </c>
      <c r="M35" s="95"/>
      <c r="N35" s="96">
        <v>1719424</v>
      </c>
      <c r="O35" s="12">
        <f>SUM(L35-N35)/N35</f>
        <v>0.16418288915357701</v>
      </c>
      <c r="P35" s="13">
        <f>SUM(K35/L35)</f>
        <v>0.7585721108404555</v>
      </c>
      <c r="Q35" s="14">
        <f>SUM(C35,F35)/L35</f>
        <v>0.12048714008524651</v>
      </c>
      <c r="R35" s="126">
        <f t="shared" si="3"/>
        <v>0.11888252326494561</v>
      </c>
    </row>
    <row r="36" spans="1:18" x14ac:dyDescent="0.2">
      <c r="A36" s="10">
        <v>44528</v>
      </c>
      <c r="B36" s="11">
        <v>22</v>
      </c>
      <c r="C36" s="86">
        <v>265268</v>
      </c>
      <c r="D36" s="87">
        <v>1401959</v>
      </c>
      <c r="E36" s="88">
        <v>1667227</v>
      </c>
      <c r="F36" s="93">
        <v>3456</v>
      </c>
      <c r="G36" s="87">
        <v>91136</v>
      </c>
      <c r="H36" s="89">
        <v>94592</v>
      </c>
      <c r="I36" s="94">
        <v>243992</v>
      </c>
      <c r="J36" s="90">
        <v>2122</v>
      </c>
      <c r="K36" s="98">
        <v>1493095</v>
      </c>
      <c r="L36" s="97">
        <v>2007933</v>
      </c>
      <c r="M36" s="95"/>
      <c r="N36" s="96">
        <v>1529923</v>
      </c>
      <c r="O36" s="12">
        <f t="shared" si="0"/>
        <v>0.31244056073410231</v>
      </c>
      <c r="P36" s="13">
        <f t="shared" si="1"/>
        <v>0.74359801845977924</v>
      </c>
      <c r="Q36" s="14">
        <f t="shared" si="2"/>
        <v>0.13383115870898082</v>
      </c>
      <c r="R36" s="126">
        <f t="shared" si="3"/>
        <v>0.12151401466084774</v>
      </c>
    </row>
    <row r="37" spans="1:18" x14ac:dyDescent="0.2">
      <c r="A37" s="10">
        <v>44535</v>
      </c>
      <c r="B37" s="11">
        <v>23</v>
      </c>
      <c r="C37" s="86">
        <v>222198</v>
      </c>
      <c r="D37" s="87">
        <v>1388163</v>
      </c>
      <c r="E37" s="88">
        <v>1610361</v>
      </c>
      <c r="F37" s="93">
        <v>4339</v>
      </c>
      <c r="G37" s="87">
        <v>124662</v>
      </c>
      <c r="H37" s="89">
        <v>129001</v>
      </c>
      <c r="I37" s="94">
        <v>241033</v>
      </c>
      <c r="J37" s="90">
        <v>3781</v>
      </c>
      <c r="K37" s="98">
        <v>1512825</v>
      </c>
      <c r="L37" s="97">
        <v>1984176</v>
      </c>
      <c r="M37" s="95"/>
      <c r="N37" s="96">
        <v>1513561</v>
      </c>
      <c r="O37" s="12">
        <f t="shared" si="0"/>
        <v>0.3109322980705766</v>
      </c>
      <c r="P37" s="13">
        <f t="shared" si="1"/>
        <v>0.76244496455959554</v>
      </c>
      <c r="Q37" s="14">
        <f t="shared" si="2"/>
        <v>0.11417182749917346</v>
      </c>
      <c r="R37" s="126">
        <f t="shared" si="3"/>
        <v>0.12147763101660336</v>
      </c>
    </row>
    <row r="38" spans="1:18" x14ac:dyDescent="0.2">
      <c r="A38" s="10">
        <v>44542</v>
      </c>
      <c r="B38" s="11">
        <v>24</v>
      </c>
      <c r="C38" s="86">
        <v>212493</v>
      </c>
      <c r="D38" s="87">
        <v>1360445</v>
      </c>
      <c r="E38" s="88">
        <v>1572938</v>
      </c>
      <c r="F38" s="93">
        <v>3960</v>
      </c>
      <c r="G38" s="87">
        <v>123146</v>
      </c>
      <c r="H38" s="89">
        <v>127106</v>
      </c>
      <c r="I38" s="94">
        <v>241256</v>
      </c>
      <c r="J38" s="90">
        <v>3586</v>
      </c>
      <c r="K38" s="98">
        <v>1483591</v>
      </c>
      <c r="L38" s="97">
        <v>1944886</v>
      </c>
      <c r="M38" s="95"/>
      <c r="N38" s="96">
        <v>1651562</v>
      </c>
      <c r="O38" s="12">
        <f t="shared" si="0"/>
        <v>0.17760398943545563</v>
      </c>
      <c r="P38" s="13">
        <f t="shared" si="1"/>
        <v>0.76281643242843022</v>
      </c>
      <c r="Q38" s="14">
        <f t="shared" si="2"/>
        <v>0.11129341257019691</v>
      </c>
      <c r="R38" s="126">
        <f t="shared" si="3"/>
        <v>0.12404634513282527</v>
      </c>
    </row>
    <row r="39" spans="1:18" x14ac:dyDescent="0.2">
      <c r="A39" s="10">
        <v>44549</v>
      </c>
      <c r="B39" s="11">
        <v>25</v>
      </c>
      <c r="C39" s="86">
        <v>222292</v>
      </c>
      <c r="D39" s="87">
        <v>1393005</v>
      </c>
      <c r="E39" s="88">
        <v>1615297</v>
      </c>
      <c r="F39" s="93">
        <v>4016</v>
      </c>
      <c r="G39" s="87">
        <v>124844</v>
      </c>
      <c r="H39" s="89">
        <v>128860</v>
      </c>
      <c r="I39" s="94">
        <v>253703</v>
      </c>
      <c r="J39" s="90">
        <v>4062</v>
      </c>
      <c r="K39" s="98">
        <v>1517849</v>
      </c>
      <c r="L39" s="97">
        <v>2001922</v>
      </c>
      <c r="M39" s="95"/>
      <c r="N39" s="96">
        <v>1528811</v>
      </c>
      <c r="O39" s="12">
        <f t="shared" si="0"/>
        <v>0.30946336728346407</v>
      </c>
      <c r="P39" s="13">
        <f t="shared" si="1"/>
        <v>0.7581958737653115</v>
      </c>
      <c r="Q39" s="14">
        <f t="shared" si="2"/>
        <v>0.11304536340576705</v>
      </c>
      <c r="R39" s="126">
        <f t="shared" si="3"/>
        <v>0.12672971274605105</v>
      </c>
    </row>
    <row r="40" spans="1:18" x14ac:dyDescent="0.2">
      <c r="A40" s="10">
        <v>44556</v>
      </c>
      <c r="B40" s="11">
        <v>26</v>
      </c>
      <c r="C40" s="86">
        <v>222877</v>
      </c>
      <c r="D40" s="87">
        <v>1277337</v>
      </c>
      <c r="E40" s="88">
        <v>1500214</v>
      </c>
      <c r="F40" s="93">
        <v>2788</v>
      </c>
      <c r="G40" s="87">
        <v>94142</v>
      </c>
      <c r="H40" s="89">
        <v>96930</v>
      </c>
      <c r="I40" s="94">
        <v>241665</v>
      </c>
      <c r="J40" s="90">
        <v>2743</v>
      </c>
      <c r="K40" s="98">
        <v>1371479</v>
      </c>
      <c r="L40" s="97">
        <v>1841552</v>
      </c>
      <c r="M40" s="95"/>
      <c r="N40" s="96">
        <v>1575207</v>
      </c>
      <c r="O40" s="12">
        <f t="shared" si="0"/>
        <v>0.16908571381412094</v>
      </c>
      <c r="P40" s="13">
        <f t="shared" si="1"/>
        <v>0.74474084902299797</v>
      </c>
      <c r="Q40" s="14">
        <f t="shared" si="2"/>
        <v>0.12254066135520474</v>
      </c>
      <c r="R40" s="126">
        <f t="shared" si="3"/>
        <v>0.1312289851169014</v>
      </c>
    </row>
    <row r="41" spans="1:18" x14ac:dyDescent="0.2">
      <c r="A41" s="10">
        <v>44563</v>
      </c>
      <c r="B41" s="11">
        <v>27</v>
      </c>
      <c r="C41" s="86">
        <v>233209</v>
      </c>
      <c r="D41" s="87">
        <v>1328765</v>
      </c>
      <c r="E41" s="88">
        <v>1561974</v>
      </c>
      <c r="F41" s="93">
        <v>2837</v>
      </c>
      <c r="G41" s="87">
        <v>91068</v>
      </c>
      <c r="H41" s="89">
        <v>93905</v>
      </c>
      <c r="I41" s="94">
        <v>253639</v>
      </c>
      <c r="J41" s="90">
        <v>1625</v>
      </c>
      <c r="K41" s="98">
        <v>1419833</v>
      </c>
      <c r="L41" s="97">
        <v>1911143</v>
      </c>
      <c r="M41" s="95"/>
      <c r="N41" s="96">
        <v>1595825</v>
      </c>
      <c r="O41" s="12">
        <f t="shared" si="0"/>
        <v>0.19758933467015494</v>
      </c>
      <c r="P41" s="13">
        <f t="shared" si="1"/>
        <v>0.74292347563735417</v>
      </c>
      <c r="Q41" s="14">
        <f t="shared" si="2"/>
        <v>0.12351038096050374</v>
      </c>
      <c r="R41" s="126">
        <f t="shared" si="3"/>
        <v>0.13271586689222103</v>
      </c>
    </row>
    <row r="42" spans="1:18" x14ac:dyDescent="0.2">
      <c r="A42" s="10">
        <v>44570</v>
      </c>
      <c r="B42" s="11">
        <v>28</v>
      </c>
      <c r="C42" s="86">
        <v>169068</v>
      </c>
      <c r="D42" s="87">
        <v>1111774</v>
      </c>
      <c r="E42" s="88">
        <v>1280842</v>
      </c>
      <c r="F42" s="93">
        <v>2865</v>
      </c>
      <c r="G42" s="87">
        <v>103646</v>
      </c>
      <c r="H42" s="89">
        <v>106511</v>
      </c>
      <c r="I42" s="94">
        <v>211841</v>
      </c>
      <c r="J42" s="90">
        <v>3343</v>
      </c>
      <c r="K42" s="98">
        <v>1215420</v>
      </c>
      <c r="L42" s="97">
        <v>1602537</v>
      </c>
      <c r="M42" s="95"/>
      <c r="N42" s="96">
        <v>1630154</v>
      </c>
      <c r="O42" s="12">
        <f t="shared" si="0"/>
        <v>-1.6941344192021122E-2</v>
      </c>
      <c r="P42" s="13">
        <f t="shared" si="1"/>
        <v>0.75843490665114133</v>
      </c>
      <c r="Q42" s="14">
        <f t="shared" si="2"/>
        <v>0.10728800645476516</v>
      </c>
      <c r="R42" s="126">
        <f t="shared" si="3"/>
        <v>0.13219101961452373</v>
      </c>
    </row>
    <row r="43" spans="1:18" x14ac:dyDescent="0.2">
      <c r="A43" s="10">
        <v>44577</v>
      </c>
      <c r="B43" s="11">
        <v>29</v>
      </c>
      <c r="C43" s="86">
        <v>190489</v>
      </c>
      <c r="D43" s="87">
        <v>1246291</v>
      </c>
      <c r="E43" s="88">
        <v>1436780</v>
      </c>
      <c r="F43" s="93">
        <v>3261</v>
      </c>
      <c r="G43" s="87">
        <v>115958</v>
      </c>
      <c r="H43" s="89">
        <v>119219</v>
      </c>
      <c r="I43" s="94">
        <v>229066</v>
      </c>
      <c r="J43" s="90">
        <v>3447</v>
      </c>
      <c r="K43" s="98">
        <v>1362249</v>
      </c>
      <c r="L43" s="97">
        <v>1788512</v>
      </c>
      <c r="M43" s="95"/>
      <c r="N43" s="96">
        <v>1640223</v>
      </c>
      <c r="O43" s="12">
        <f t="shared" si="0"/>
        <v>9.040782869158645E-2</v>
      </c>
      <c r="P43" s="13">
        <f t="shared" si="1"/>
        <v>0.76166612245263099</v>
      </c>
      <c r="Q43" s="14">
        <f t="shared" si="2"/>
        <v>0.10833027678874953</v>
      </c>
      <c r="R43" s="126">
        <f t="shared" si="3"/>
        <v>0.12807630029879588</v>
      </c>
    </row>
    <row r="44" spans="1:18" x14ac:dyDescent="0.2">
      <c r="A44" s="10">
        <v>44584</v>
      </c>
      <c r="B44" s="11">
        <v>30</v>
      </c>
      <c r="C44" s="86">
        <v>187187</v>
      </c>
      <c r="D44" s="87">
        <v>1259811</v>
      </c>
      <c r="E44" s="88">
        <v>1446998</v>
      </c>
      <c r="F44" s="93">
        <v>2856</v>
      </c>
      <c r="G44" s="87">
        <v>109162</v>
      </c>
      <c r="H44" s="89">
        <v>112018</v>
      </c>
      <c r="I44" s="94">
        <v>232358</v>
      </c>
      <c r="J44" s="90">
        <v>3012</v>
      </c>
      <c r="K44" s="98">
        <v>1368973</v>
      </c>
      <c r="L44" s="97">
        <v>1794386</v>
      </c>
      <c r="M44" s="95"/>
      <c r="N44" s="96">
        <v>1702347</v>
      </c>
      <c r="O44" s="12">
        <f t="shared" si="0"/>
        <v>5.4065945427107402E-2</v>
      </c>
      <c r="P44" s="13">
        <f t="shared" si="1"/>
        <v>0.76292001832381662</v>
      </c>
      <c r="Q44" s="14">
        <f t="shared" si="2"/>
        <v>0.10590976523445902</v>
      </c>
      <c r="R44" s="126">
        <f t="shared" si="3"/>
        <v>0.12949164783942807</v>
      </c>
    </row>
    <row r="45" spans="1:18" x14ac:dyDescent="0.2">
      <c r="A45" s="10">
        <v>44591</v>
      </c>
      <c r="B45" s="11">
        <v>31</v>
      </c>
      <c r="C45" s="86">
        <v>160007</v>
      </c>
      <c r="D45" s="87">
        <v>1133773</v>
      </c>
      <c r="E45" s="88">
        <v>1293780</v>
      </c>
      <c r="F45" s="93">
        <v>3134</v>
      </c>
      <c r="G45" s="87">
        <v>111728</v>
      </c>
      <c r="H45" s="89">
        <v>114862</v>
      </c>
      <c r="I45" s="94">
        <v>215416</v>
      </c>
      <c r="J45" s="90">
        <v>3786</v>
      </c>
      <c r="K45" s="98">
        <v>1245501</v>
      </c>
      <c r="L45" s="97">
        <v>1627844</v>
      </c>
      <c r="M45" s="95"/>
      <c r="N45" s="96">
        <v>1657570</v>
      </c>
      <c r="O45" s="12">
        <f t="shared" si="0"/>
        <v>-1.7933480938964869E-2</v>
      </c>
      <c r="P45" s="13">
        <f t="shared" si="1"/>
        <v>0.76512307076108033</v>
      </c>
      <c r="Q45" s="14">
        <f t="shared" si="2"/>
        <v>0.10021906276031364</v>
      </c>
      <c r="R45" s="126">
        <f t="shared" si="3"/>
        <v>0.13233209079002656</v>
      </c>
    </row>
    <row r="46" spans="1:18" x14ac:dyDescent="0.2">
      <c r="A46" s="10">
        <v>44598</v>
      </c>
      <c r="B46" s="11">
        <v>32</v>
      </c>
      <c r="C46" s="86">
        <v>177677</v>
      </c>
      <c r="D46" s="87">
        <v>1239693</v>
      </c>
      <c r="E46" s="88">
        <v>1417370</v>
      </c>
      <c r="F46" s="93">
        <v>2975</v>
      </c>
      <c r="G46" s="87">
        <v>107401</v>
      </c>
      <c r="H46" s="89">
        <v>110376</v>
      </c>
      <c r="I46" s="94">
        <v>229549</v>
      </c>
      <c r="J46" s="90">
        <v>3272</v>
      </c>
      <c r="K46" s="98">
        <v>1347094</v>
      </c>
      <c r="L46" s="97">
        <v>1760567</v>
      </c>
      <c r="M46" s="95"/>
      <c r="N46" s="96">
        <v>1491416</v>
      </c>
      <c r="O46" s="12">
        <f t="shared" si="0"/>
        <v>0.18046675106073692</v>
      </c>
      <c r="P46" s="13">
        <f t="shared" si="1"/>
        <v>0.76514781885608441</v>
      </c>
      <c r="Q46" s="14">
        <f t="shared" si="2"/>
        <v>0.10261012503358292</v>
      </c>
      <c r="R46" s="126">
        <f t="shared" si="3"/>
        <v>0.13038356393139255</v>
      </c>
    </row>
    <row r="47" spans="1:18" x14ac:dyDescent="0.2">
      <c r="A47" s="10">
        <v>44605</v>
      </c>
      <c r="B47" s="11">
        <v>33</v>
      </c>
      <c r="C47" s="86">
        <v>208014</v>
      </c>
      <c r="D47" s="87">
        <v>1380258</v>
      </c>
      <c r="E47" s="88">
        <v>1588272</v>
      </c>
      <c r="F47" s="93">
        <v>3480</v>
      </c>
      <c r="G47" s="87">
        <v>118848</v>
      </c>
      <c r="H47" s="89">
        <v>122328</v>
      </c>
      <c r="I47" s="94">
        <v>259400</v>
      </c>
      <c r="J47" s="90">
        <v>3697</v>
      </c>
      <c r="K47" s="98">
        <v>1499106</v>
      </c>
      <c r="L47" s="97">
        <v>1973697</v>
      </c>
      <c r="M47" s="95"/>
      <c r="N47" s="96">
        <v>1722383</v>
      </c>
      <c r="O47" s="12">
        <f t="shared" si="0"/>
        <v>0.14591063660057024</v>
      </c>
      <c r="P47" s="13">
        <f t="shared" si="1"/>
        <v>0.75954211816707429</v>
      </c>
      <c r="Q47" s="14">
        <f t="shared" si="2"/>
        <v>0.10715626562739873</v>
      </c>
      <c r="R47" s="126">
        <f t="shared" si="3"/>
        <v>0.13142848167677207</v>
      </c>
    </row>
    <row r="48" spans="1:18" x14ac:dyDescent="0.2">
      <c r="A48" s="10">
        <v>44612</v>
      </c>
      <c r="B48" s="11">
        <v>34</v>
      </c>
      <c r="C48" s="86">
        <v>220103</v>
      </c>
      <c r="D48" s="87">
        <v>1414943</v>
      </c>
      <c r="E48" s="88">
        <v>1635046</v>
      </c>
      <c r="F48" s="93">
        <v>3304</v>
      </c>
      <c r="G48" s="87">
        <v>115434</v>
      </c>
      <c r="H48" s="89">
        <v>118738</v>
      </c>
      <c r="I48" s="94">
        <v>255398</v>
      </c>
      <c r="J48" s="90">
        <v>3729</v>
      </c>
      <c r="K48" s="98">
        <v>1530377</v>
      </c>
      <c r="L48" s="97">
        <v>2012911</v>
      </c>
      <c r="M48" s="95"/>
      <c r="N48" s="96">
        <v>1711454</v>
      </c>
      <c r="O48" s="12">
        <f t="shared" ref="O48:O68" si="4">SUM(L48-N48)/N48</f>
        <v>0.17614087203044895</v>
      </c>
      <c r="P48" s="13">
        <f t="shared" ref="P48:P68" si="5">SUM(K48/L48)</f>
        <v>0.76028050917303347</v>
      </c>
      <c r="Q48" s="14">
        <f t="shared" ref="Q48:Q68" si="6">SUM(C48,F48)/L48</f>
        <v>0.1109870232712723</v>
      </c>
      <c r="R48" s="126">
        <f t="shared" si="3"/>
        <v>0.12687992663361669</v>
      </c>
    </row>
    <row r="49" spans="1:18" x14ac:dyDescent="0.2">
      <c r="A49" s="10">
        <v>44619</v>
      </c>
      <c r="B49" s="11">
        <v>35</v>
      </c>
      <c r="C49" s="86">
        <v>215989</v>
      </c>
      <c r="D49" s="87">
        <v>1354596</v>
      </c>
      <c r="E49" s="88">
        <v>1570585</v>
      </c>
      <c r="F49" s="93">
        <v>3057</v>
      </c>
      <c r="G49" s="87">
        <v>104727</v>
      </c>
      <c r="H49" s="89">
        <v>107784</v>
      </c>
      <c r="I49" s="94">
        <v>259577</v>
      </c>
      <c r="J49" s="90">
        <v>2642</v>
      </c>
      <c r="K49" s="98">
        <v>1459323</v>
      </c>
      <c r="L49" s="97">
        <v>1940588</v>
      </c>
      <c r="M49" s="95"/>
      <c r="N49" s="96">
        <v>1765748</v>
      </c>
      <c r="O49" s="12">
        <f t="shared" si="4"/>
        <v>9.9017526849810952E-2</v>
      </c>
      <c r="P49" s="13">
        <f t="shared" si="5"/>
        <v>0.75200042461357075</v>
      </c>
      <c r="Q49" s="14">
        <f t="shared" si="6"/>
        <v>0.11287609734781416</v>
      </c>
      <c r="R49" s="126">
        <f t="shared" si="3"/>
        <v>0.13376203501206851</v>
      </c>
    </row>
    <row r="50" spans="1:18" x14ac:dyDescent="0.2">
      <c r="A50" s="10">
        <v>44626</v>
      </c>
      <c r="B50" s="11">
        <v>36</v>
      </c>
      <c r="C50" s="86">
        <v>219510</v>
      </c>
      <c r="D50" s="87">
        <v>1371903</v>
      </c>
      <c r="E50" s="88">
        <v>1591413</v>
      </c>
      <c r="F50" s="93">
        <v>3347</v>
      </c>
      <c r="G50" s="87">
        <v>117802</v>
      </c>
      <c r="H50" s="89">
        <v>121149</v>
      </c>
      <c r="I50" s="94">
        <v>255169</v>
      </c>
      <c r="J50" s="90">
        <v>3191</v>
      </c>
      <c r="K50" s="98">
        <v>1489705</v>
      </c>
      <c r="L50" s="97">
        <v>1970922</v>
      </c>
      <c r="M50" s="95"/>
      <c r="N50" s="96">
        <v>1792908</v>
      </c>
      <c r="O50" s="12">
        <f t="shared" si="4"/>
        <v>9.9287860838369837E-2</v>
      </c>
      <c r="P50" s="13">
        <f t="shared" si="5"/>
        <v>0.75584168221776404</v>
      </c>
      <c r="Q50" s="14">
        <f t="shared" si="6"/>
        <v>0.11307246050325685</v>
      </c>
      <c r="R50" s="126">
        <f t="shared" si="3"/>
        <v>0.12946681806788904</v>
      </c>
    </row>
    <row r="51" spans="1:18" x14ac:dyDescent="0.2">
      <c r="A51" s="10">
        <v>44633</v>
      </c>
      <c r="B51" s="11">
        <v>37</v>
      </c>
      <c r="C51" s="86">
        <v>199823</v>
      </c>
      <c r="D51" s="87">
        <v>1323542</v>
      </c>
      <c r="E51" s="88">
        <v>1523365</v>
      </c>
      <c r="F51" s="93">
        <v>3024</v>
      </c>
      <c r="G51" s="87">
        <v>116911</v>
      </c>
      <c r="H51" s="89">
        <v>119935</v>
      </c>
      <c r="I51" s="94">
        <v>242385</v>
      </c>
      <c r="J51" s="90">
        <v>3517</v>
      </c>
      <c r="K51" s="98">
        <v>1440453</v>
      </c>
      <c r="L51" s="97">
        <v>1889202</v>
      </c>
      <c r="M51" s="95"/>
      <c r="N51" s="96">
        <v>1836885</v>
      </c>
      <c r="O51" s="12">
        <f t="shared" si="4"/>
        <v>2.8481369274614362E-2</v>
      </c>
      <c r="P51" s="13">
        <f t="shared" si="5"/>
        <v>0.76246637469153644</v>
      </c>
      <c r="Q51" s="14">
        <f t="shared" si="6"/>
        <v>0.10737178978214082</v>
      </c>
      <c r="R51" s="126">
        <f t="shared" si="3"/>
        <v>0.12830020294282982</v>
      </c>
    </row>
    <row r="52" spans="1:18" x14ac:dyDescent="0.2">
      <c r="A52" s="10">
        <v>44640</v>
      </c>
      <c r="B52" s="11">
        <v>38</v>
      </c>
      <c r="C52" s="86">
        <v>216575</v>
      </c>
      <c r="D52" s="87">
        <v>1369431</v>
      </c>
      <c r="E52" s="88">
        <v>1586006</v>
      </c>
      <c r="F52" s="93">
        <v>3430</v>
      </c>
      <c r="G52" s="87">
        <v>117900</v>
      </c>
      <c r="H52" s="89">
        <v>121330</v>
      </c>
      <c r="I52" s="94">
        <v>249541</v>
      </c>
      <c r="J52" s="90">
        <v>3417</v>
      </c>
      <c r="K52" s="98">
        <v>1487331</v>
      </c>
      <c r="L52" s="97">
        <v>1960294</v>
      </c>
      <c r="M52" s="95"/>
      <c r="N52" s="96">
        <v>1852620</v>
      </c>
      <c r="O52" s="12">
        <f t="shared" si="4"/>
        <v>5.8119851885437918E-2</v>
      </c>
      <c r="P52" s="13">
        <f t="shared" si="5"/>
        <v>0.75872853765812676</v>
      </c>
      <c r="Q52" s="14">
        <f t="shared" si="6"/>
        <v>0.11223061438743372</v>
      </c>
      <c r="R52" s="126">
        <f t="shared" si="3"/>
        <v>0.12729774207338287</v>
      </c>
    </row>
    <row r="53" spans="1:18" x14ac:dyDescent="0.2">
      <c r="A53" s="10">
        <v>44647</v>
      </c>
      <c r="B53" s="11">
        <v>39</v>
      </c>
      <c r="C53" s="86">
        <v>211355</v>
      </c>
      <c r="D53" s="87">
        <v>1362354</v>
      </c>
      <c r="E53" s="88">
        <v>1573709</v>
      </c>
      <c r="F53" s="93">
        <v>3420</v>
      </c>
      <c r="G53" s="87">
        <v>120388</v>
      </c>
      <c r="H53" s="89">
        <v>123808</v>
      </c>
      <c r="I53" s="94">
        <v>240910</v>
      </c>
      <c r="J53" s="90">
        <v>3559</v>
      </c>
      <c r="K53" s="98">
        <v>1482742</v>
      </c>
      <c r="L53" s="97">
        <v>1941986</v>
      </c>
      <c r="M53" s="95"/>
      <c r="N53" s="96">
        <v>1829574</v>
      </c>
      <c r="O53" s="12">
        <f t="shared" si="4"/>
        <v>6.1441625208928416E-2</v>
      </c>
      <c r="P53" s="13">
        <f t="shared" si="5"/>
        <v>0.76351837757841712</v>
      </c>
      <c r="Q53" s="14">
        <f t="shared" si="6"/>
        <v>0.11059554497303276</v>
      </c>
      <c r="R53" s="126">
        <f t="shared" si="3"/>
        <v>0.12405341748086753</v>
      </c>
    </row>
    <row r="54" spans="1:18" x14ac:dyDescent="0.2">
      <c r="A54" s="10">
        <v>44654</v>
      </c>
      <c r="B54" s="11">
        <v>40</v>
      </c>
      <c r="C54" s="86">
        <v>214225</v>
      </c>
      <c r="D54" s="87">
        <v>1358011</v>
      </c>
      <c r="E54" s="88">
        <v>1572236</v>
      </c>
      <c r="F54" s="93">
        <v>3732</v>
      </c>
      <c r="G54" s="87">
        <v>121845</v>
      </c>
      <c r="H54" s="89">
        <v>125577</v>
      </c>
      <c r="I54" s="94">
        <v>242225</v>
      </c>
      <c r="J54" s="90">
        <v>3765</v>
      </c>
      <c r="K54" s="98">
        <v>1479856</v>
      </c>
      <c r="L54" s="97">
        <v>1943803</v>
      </c>
      <c r="M54" s="95"/>
      <c r="N54" s="96">
        <v>1845021</v>
      </c>
      <c r="O54" s="12">
        <f t="shared" si="4"/>
        <v>5.3539770008037849E-2</v>
      </c>
      <c r="P54" s="13">
        <f t="shared" si="5"/>
        <v>0.7613199485750356</v>
      </c>
      <c r="Q54" s="14">
        <f t="shared" si="6"/>
        <v>0.11212916123701835</v>
      </c>
      <c r="R54" s="126">
        <f t="shared" si="3"/>
        <v>0.12461396550987934</v>
      </c>
    </row>
    <row r="55" spans="1:18" x14ac:dyDescent="0.2">
      <c r="A55" s="10">
        <v>44661</v>
      </c>
      <c r="B55" s="11">
        <v>41</v>
      </c>
      <c r="C55" s="86">
        <v>216280</v>
      </c>
      <c r="D55" s="87">
        <v>1352386</v>
      </c>
      <c r="E55" s="88">
        <v>1568666</v>
      </c>
      <c r="F55" s="93">
        <v>3729</v>
      </c>
      <c r="G55" s="87">
        <v>122764</v>
      </c>
      <c r="H55" s="89">
        <v>126493</v>
      </c>
      <c r="I55" s="94">
        <v>241832</v>
      </c>
      <c r="J55" s="90">
        <v>3633</v>
      </c>
      <c r="K55" s="98">
        <v>1475150</v>
      </c>
      <c r="L55" s="97">
        <v>1940624</v>
      </c>
      <c r="M55" s="95"/>
      <c r="N55" s="96">
        <v>1915640</v>
      </c>
      <c r="O55" s="12">
        <f t="shared" si="4"/>
        <v>1.3042116472823703E-2</v>
      </c>
      <c r="P55" s="13">
        <f t="shared" si="5"/>
        <v>0.76014209862394777</v>
      </c>
      <c r="Q55" s="14">
        <f t="shared" si="6"/>
        <v>0.11337023555310044</v>
      </c>
      <c r="R55" s="126">
        <f t="shared" si="3"/>
        <v>0.1246155875635878</v>
      </c>
    </row>
    <row r="56" spans="1:18" x14ac:dyDescent="0.2">
      <c r="A56" s="10">
        <v>44668</v>
      </c>
      <c r="B56" s="11">
        <v>42</v>
      </c>
      <c r="C56" s="86">
        <v>233718</v>
      </c>
      <c r="D56" s="87">
        <v>1408599</v>
      </c>
      <c r="E56" s="88">
        <v>1642317</v>
      </c>
      <c r="F56" s="93">
        <v>4011</v>
      </c>
      <c r="G56" s="87">
        <v>125386</v>
      </c>
      <c r="H56" s="89">
        <v>129397</v>
      </c>
      <c r="I56" s="94">
        <v>253286</v>
      </c>
      <c r="J56" s="90">
        <v>3738</v>
      </c>
      <c r="K56" s="98">
        <v>1533985</v>
      </c>
      <c r="L56" s="97">
        <v>2028738</v>
      </c>
      <c r="M56" s="95"/>
      <c r="N56" s="96">
        <v>1842020</v>
      </c>
      <c r="O56" s="12">
        <f>SUM(L56-N56)/N56</f>
        <v>0.10136589179270583</v>
      </c>
      <c r="P56" s="13">
        <f t="shared" si="5"/>
        <v>0.75612770106341975</v>
      </c>
      <c r="Q56" s="14">
        <f t="shared" si="6"/>
        <v>0.11718073008934618</v>
      </c>
      <c r="R56" s="126">
        <f t="shared" si="3"/>
        <v>0.12484904408553495</v>
      </c>
    </row>
    <row r="57" spans="1:18" x14ac:dyDescent="0.2">
      <c r="A57" s="10">
        <v>44675</v>
      </c>
      <c r="B57" s="11">
        <v>43</v>
      </c>
      <c r="C57" s="86">
        <v>251237</v>
      </c>
      <c r="D57" s="87">
        <v>1450326</v>
      </c>
      <c r="E57" s="88">
        <v>1701563</v>
      </c>
      <c r="F57" s="93">
        <v>4229</v>
      </c>
      <c r="G57" s="87">
        <v>125468</v>
      </c>
      <c r="H57" s="89">
        <v>129697</v>
      </c>
      <c r="I57" s="94">
        <v>283820</v>
      </c>
      <c r="J57" s="90">
        <v>3464</v>
      </c>
      <c r="K57" s="98">
        <v>1575794</v>
      </c>
      <c r="L57" s="97">
        <v>2118544</v>
      </c>
      <c r="M57" s="95"/>
      <c r="N57" s="96">
        <v>2019823</v>
      </c>
      <c r="O57" s="12">
        <f t="shared" si="4"/>
        <v>4.887606488291301E-2</v>
      </c>
      <c r="P57" s="13">
        <f t="shared" si="5"/>
        <v>0.74380989962917932</v>
      </c>
      <c r="Q57" s="14">
        <f t="shared" si="6"/>
        <v>0.12058564750130278</v>
      </c>
      <c r="R57" s="126">
        <f t="shared" si="3"/>
        <v>0.13396936764117243</v>
      </c>
    </row>
    <row r="58" spans="1:18" x14ac:dyDescent="0.2">
      <c r="A58" s="10">
        <v>44682</v>
      </c>
      <c r="B58" s="11">
        <v>44</v>
      </c>
      <c r="C58" s="86">
        <v>0</v>
      </c>
      <c r="D58" s="87">
        <v>0</v>
      </c>
      <c r="E58" s="88">
        <v>0</v>
      </c>
      <c r="F58" s="93">
        <v>0</v>
      </c>
      <c r="G58" s="87">
        <v>0</v>
      </c>
      <c r="H58" s="89">
        <v>0</v>
      </c>
      <c r="I58" s="94">
        <v>0</v>
      </c>
      <c r="J58" s="90">
        <v>0</v>
      </c>
      <c r="K58" s="98">
        <v>0</v>
      </c>
      <c r="L58" s="97">
        <v>0</v>
      </c>
      <c r="M58" s="95"/>
      <c r="N58" s="96">
        <v>0</v>
      </c>
      <c r="O58" s="12" t="e">
        <f t="shared" si="4"/>
        <v>#DIV/0!</v>
      </c>
      <c r="P58" s="13" t="e">
        <f t="shared" si="5"/>
        <v>#DIV/0!</v>
      </c>
      <c r="Q58" s="14" t="e">
        <f t="shared" si="6"/>
        <v>#DIV/0!</v>
      </c>
      <c r="R58" s="126" t="str">
        <f t="shared" si="3"/>
        <v/>
      </c>
    </row>
    <row r="59" spans="1:18" x14ac:dyDescent="0.2">
      <c r="A59" s="10">
        <v>44689</v>
      </c>
      <c r="B59" s="11">
        <v>45</v>
      </c>
      <c r="C59" s="86">
        <v>0</v>
      </c>
      <c r="D59" s="87">
        <v>0</v>
      </c>
      <c r="E59" s="88">
        <v>0</v>
      </c>
      <c r="F59" s="93">
        <v>0</v>
      </c>
      <c r="G59" s="87">
        <v>0</v>
      </c>
      <c r="H59" s="89">
        <v>0</v>
      </c>
      <c r="I59" s="94">
        <v>0</v>
      </c>
      <c r="J59" s="90">
        <v>0</v>
      </c>
      <c r="K59" s="98">
        <v>0</v>
      </c>
      <c r="L59" s="97">
        <v>0</v>
      </c>
      <c r="M59" s="95"/>
      <c r="N59" s="96">
        <v>0</v>
      </c>
      <c r="O59" s="12" t="e">
        <f t="shared" si="4"/>
        <v>#DIV/0!</v>
      </c>
      <c r="P59" s="13" t="e">
        <f t="shared" si="5"/>
        <v>#DIV/0!</v>
      </c>
      <c r="Q59" s="14" t="e">
        <f t="shared" si="6"/>
        <v>#DIV/0!</v>
      </c>
      <c r="R59" s="126" t="str">
        <f t="shared" si="3"/>
        <v/>
      </c>
    </row>
    <row r="60" spans="1:18" x14ac:dyDescent="0.2">
      <c r="A60" s="10">
        <v>44696</v>
      </c>
      <c r="B60" s="11">
        <v>46</v>
      </c>
      <c r="C60" s="86">
        <v>0</v>
      </c>
      <c r="D60" s="87">
        <v>0</v>
      </c>
      <c r="E60" s="88">
        <v>0</v>
      </c>
      <c r="F60" s="93">
        <v>0</v>
      </c>
      <c r="G60" s="87">
        <v>0</v>
      </c>
      <c r="H60" s="89">
        <v>0</v>
      </c>
      <c r="I60" s="94">
        <v>0</v>
      </c>
      <c r="J60" s="90">
        <v>0</v>
      </c>
      <c r="K60" s="98">
        <v>0</v>
      </c>
      <c r="L60" s="97">
        <v>0</v>
      </c>
      <c r="M60" s="95"/>
      <c r="N60" s="96">
        <v>0</v>
      </c>
      <c r="O60" s="12" t="e">
        <f t="shared" si="4"/>
        <v>#DIV/0!</v>
      </c>
      <c r="P60" s="13" t="e">
        <f t="shared" si="5"/>
        <v>#DIV/0!</v>
      </c>
      <c r="Q60" s="14" t="e">
        <f t="shared" si="6"/>
        <v>#DIV/0!</v>
      </c>
      <c r="R60" s="126" t="str">
        <f t="shared" si="3"/>
        <v/>
      </c>
    </row>
    <row r="61" spans="1:18" x14ac:dyDescent="0.2">
      <c r="A61" s="10">
        <v>44703</v>
      </c>
      <c r="B61" s="11">
        <v>47</v>
      </c>
      <c r="C61" s="86">
        <v>0</v>
      </c>
      <c r="D61" s="87">
        <v>0</v>
      </c>
      <c r="E61" s="88">
        <v>0</v>
      </c>
      <c r="F61" s="93">
        <v>0</v>
      </c>
      <c r="G61" s="87">
        <v>0</v>
      </c>
      <c r="H61" s="89">
        <v>0</v>
      </c>
      <c r="I61" s="94">
        <v>0</v>
      </c>
      <c r="J61" s="90">
        <v>0</v>
      </c>
      <c r="K61" s="98">
        <v>0</v>
      </c>
      <c r="L61" s="97">
        <v>0</v>
      </c>
      <c r="M61" s="95"/>
      <c r="N61" s="96">
        <v>0</v>
      </c>
      <c r="O61" s="12" t="e">
        <f t="shared" si="4"/>
        <v>#DIV/0!</v>
      </c>
      <c r="P61" s="13" t="e">
        <f t="shared" si="5"/>
        <v>#DIV/0!</v>
      </c>
      <c r="Q61" s="14" t="e">
        <f t="shared" si="6"/>
        <v>#DIV/0!</v>
      </c>
      <c r="R61" s="126" t="str">
        <f t="shared" si="3"/>
        <v/>
      </c>
    </row>
    <row r="62" spans="1:18" x14ac:dyDescent="0.2">
      <c r="A62" s="10">
        <v>44710</v>
      </c>
      <c r="B62" s="11">
        <v>48</v>
      </c>
      <c r="C62" s="86">
        <v>0</v>
      </c>
      <c r="D62" s="87">
        <v>0</v>
      </c>
      <c r="E62" s="88">
        <v>0</v>
      </c>
      <c r="F62" s="93">
        <v>0</v>
      </c>
      <c r="G62" s="87">
        <v>0</v>
      </c>
      <c r="H62" s="89">
        <v>0</v>
      </c>
      <c r="I62" s="94">
        <v>0</v>
      </c>
      <c r="J62" s="90">
        <v>0</v>
      </c>
      <c r="K62" s="98">
        <v>0</v>
      </c>
      <c r="L62" s="97">
        <v>0</v>
      </c>
      <c r="M62" s="95"/>
      <c r="N62" s="96">
        <v>0</v>
      </c>
      <c r="O62" s="12" t="e">
        <f t="shared" si="4"/>
        <v>#DIV/0!</v>
      </c>
      <c r="P62" s="13" t="e">
        <f t="shared" si="5"/>
        <v>#DIV/0!</v>
      </c>
      <c r="Q62" s="14" t="e">
        <f t="shared" si="6"/>
        <v>#DIV/0!</v>
      </c>
      <c r="R62" s="126" t="str">
        <f t="shared" si="3"/>
        <v/>
      </c>
    </row>
    <row r="63" spans="1:18" x14ac:dyDescent="0.2">
      <c r="A63" s="10">
        <v>44717</v>
      </c>
      <c r="B63" s="11">
        <v>49</v>
      </c>
      <c r="C63" s="86">
        <v>0</v>
      </c>
      <c r="D63" s="87">
        <v>0</v>
      </c>
      <c r="E63" s="88">
        <v>0</v>
      </c>
      <c r="F63" s="93">
        <v>0</v>
      </c>
      <c r="G63" s="87">
        <v>0</v>
      </c>
      <c r="H63" s="89">
        <v>0</v>
      </c>
      <c r="I63" s="94">
        <v>0</v>
      </c>
      <c r="J63" s="90">
        <v>0</v>
      </c>
      <c r="K63" s="98">
        <v>0</v>
      </c>
      <c r="L63" s="97">
        <v>0</v>
      </c>
      <c r="M63" s="95"/>
      <c r="N63" s="96">
        <v>0</v>
      </c>
      <c r="O63" s="12" t="e">
        <f t="shared" si="4"/>
        <v>#DIV/0!</v>
      </c>
      <c r="P63" s="13" t="e">
        <f t="shared" si="5"/>
        <v>#DIV/0!</v>
      </c>
      <c r="Q63" s="14" t="e">
        <f t="shared" si="6"/>
        <v>#DIV/0!</v>
      </c>
      <c r="R63" s="126" t="str">
        <f t="shared" si="3"/>
        <v/>
      </c>
    </row>
    <row r="64" spans="1:18" x14ac:dyDescent="0.2">
      <c r="A64" s="10">
        <v>44724</v>
      </c>
      <c r="B64" s="11">
        <v>50</v>
      </c>
      <c r="C64" s="86">
        <v>0</v>
      </c>
      <c r="D64" s="87">
        <v>0</v>
      </c>
      <c r="E64" s="88">
        <v>0</v>
      </c>
      <c r="F64" s="93">
        <v>0</v>
      </c>
      <c r="G64" s="87">
        <v>0</v>
      </c>
      <c r="H64" s="89">
        <v>0</v>
      </c>
      <c r="I64" s="94">
        <v>0</v>
      </c>
      <c r="J64" s="90">
        <v>0</v>
      </c>
      <c r="K64" s="87">
        <v>0</v>
      </c>
      <c r="L64" s="97">
        <v>0</v>
      </c>
      <c r="M64" s="95"/>
      <c r="N64" s="96">
        <v>0</v>
      </c>
      <c r="O64" s="12" t="e">
        <f t="shared" si="4"/>
        <v>#DIV/0!</v>
      </c>
      <c r="P64" s="13" t="e">
        <f t="shared" si="5"/>
        <v>#DIV/0!</v>
      </c>
      <c r="Q64" s="14" t="e">
        <f t="shared" si="6"/>
        <v>#DIV/0!</v>
      </c>
      <c r="R64" s="126" t="str">
        <f t="shared" si="3"/>
        <v/>
      </c>
    </row>
    <row r="65" spans="1:27" x14ac:dyDescent="0.2">
      <c r="A65" s="10">
        <v>44731</v>
      </c>
      <c r="B65" s="11">
        <v>51</v>
      </c>
      <c r="C65" s="86">
        <v>0</v>
      </c>
      <c r="D65" s="87">
        <v>0</v>
      </c>
      <c r="E65" s="88">
        <v>0</v>
      </c>
      <c r="F65" s="93">
        <v>0</v>
      </c>
      <c r="G65" s="87">
        <v>0</v>
      </c>
      <c r="H65" s="89">
        <v>0</v>
      </c>
      <c r="I65" s="94">
        <v>0</v>
      </c>
      <c r="J65" s="90">
        <v>0</v>
      </c>
      <c r="K65" s="98">
        <v>0</v>
      </c>
      <c r="L65" s="97">
        <v>0</v>
      </c>
      <c r="M65" s="95"/>
      <c r="N65" s="96">
        <v>0</v>
      </c>
      <c r="O65" s="12" t="e">
        <f t="shared" si="4"/>
        <v>#DIV/0!</v>
      </c>
      <c r="P65" s="13" t="e">
        <f t="shared" si="5"/>
        <v>#DIV/0!</v>
      </c>
      <c r="Q65" s="14" t="e">
        <f t="shared" si="6"/>
        <v>#DIV/0!</v>
      </c>
      <c r="R65" s="126" t="str">
        <f t="shared" si="3"/>
        <v/>
      </c>
    </row>
    <row r="66" spans="1:27" x14ac:dyDescent="0.2">
      <c r="A66" s="10">
        <v>44738</v>
      </c>
      <c r="B66" s="11">
        <v>52</v>
      </c>
      <c r="C66" s="86">
        <v>0</v>
      </c>
      <c r="D66" s="87">
        <v>0</v>
      </c>
      <c r="E66" s="88">
        <v>0</v>
      </c>
      <c r="F66" s="93">
        <v>0</v>
      </c>
      <c r="G66" s="87">
        <v>0</v>
      </c>
      <c r="H66" s="89">
        <v>0</v>
      </c>
      <c r="I66" s="94">
        <v>0</v>
      </c>
      <c r="J66" s="90">
        <v>0</v>
      </c>
      <c r="K66" s="87">
        <v>0</v>
      </c>
      <c r="L66" s="91">
        <v>0</v>
      </c>
      <c r="M66" s="92"/>
      <c r="N66" s="91">
        <v>0</v>
      </c>
      <c r="O66" s="12" t="e">
        <f t="shared" si="4"/>
        <v>#DIV/0!</v>
      </c>
      <c r="P66" s="13" t="e">
        <f t="shared" si="5"/>
        <v>#DIV/0!</v>
      </c>
      <c r="Q66" s="14" t="e">
        <f t="shared" si="6"/>
        <v>#DIV/0!</v>
      </c>
      <c r="R66" s="126" t="str">
        <f t="shared" si="3"/>
        <v/>
      </c>
    </row>
    <row r="67" spans="1:27" x14ac:dyDescent="0.2">
      <c r="A67" s="15"/>
      <c r="B67" s="11"/>
      <c r="C67" s="99"/>
      <c r="D67" s="100"/>
      <c r="E67" s="101"/>
      <c r="F67" s="99"/>
      <c r="G67" s="100"/>
      <c r="H67" s="102"/>
      <c r="I67" s="103"/>
      <c r="J67" s="104"/>
      <c r="K67" s="100"/>
      <c r="L67" s="105"/>
      <c r="M67" s="95"/>
      <c r="N67" s="105"/>
      <c r="O67" s="56"/>
      <c r="P67" s="13"/>
      <c r="Q67" s="14"/>
      <c r="R67" s="126"/>
    </row>
    <row r="68" spans="1:27" x14ac:dyDescent="0.2">
      <c r="A68" s="4" t="s">
        <v>21</v>
      </c>
      <c r="B68" s="16" t="s">
        <v>1</v>
      </c>
      <c r="C68" s="17">
        <f>SUM(C15:C67)</f>
        <v>11264674</v>
      </c>
      <c r="D68" s="17">
        <f t="shared" ref="D68:J68" si="7">SUM(D15:D67)</f>
        <v>63797742</v>
      </c>
      <c r="E68" s="17">
        <f t="shared" si="7"/>
        <v>75062416</v>
      </c>
      <c r="F68" s="17">
        <f t="shared" si="7"/>
        <v>202048</v>
      </c>
      <c r="G68" s="17">
        <f t="shared" si="7"/>
        <v>5209512</v>
      </c>
      <c r="H68" s="17">
        <f t="shared" si="7"/>
        <v>5411560</v>
      </c>
      <c r="I68" s="17">
        <f t="shared" si="7"/>
        <v>11383588</v>
      </c>
      <c r="J68" s="17">
        <f t="shared" si="7"/>
        <v>151881</v>
      </c>
      <c r="K68" s="17">
        <f>SUM(K15:K67)</f>
        <v>69007254</v>
      </c>
      <c r="L68" s="17">
        <f>SUM(L15:L67)</f>
        <v>92009445</v>
      </c>
      <c r="M68" s="68">
        <f>SUM(M15:M66)</f>
        <v>0</v>
      </c>
      <c r="N68" s="17">
        <f>SUM(N15:N67)</f>
        <v>82351342</v>
      </c>
      <c r="O68" s="12">
        <f t="shared" si="4"/>
        <v>0.11727924239534554</v>
      </c>
      <c r="P68" s="13">
        <f t="shared" si="5"/>
        <v>0.7500018503535153</v>
      </c>
      <c r="Q68" s="14">
        <f t="shared" si="6"/>
        <v>0.12462548817678445</v>
      </c>
      <c r="R68" s="126">
        <f t="shared" si="3"/>
        <v>0.12372195050192945</v>
      </c>
    </row>
    <row r="69" spans="1:27" x14ac:dyDescent="0.2">
      <c r="A69" s="28" t="s">
        <v>1</v>
      </c>
      <c r="B69" s="54" t="s">
        <v>1</v>
      </c>
      <c r="C69" s="17"/>
      <c r="D69" s="17"/>
      <c r="E69" s="122"/>
      <c r="F69" s="17"/>
      <c r="G69" s="17"/>
      <c r="H69" s="122"/>
      <c r="I69" s="17"/>
      <c r="J69" s="17"/>
      <c r="K69" s="17"/>
      <c r="L69" s="122"/>
      <c r="M69" s="18"/>
      <c r="N69" s="19"/>
      <c r="O69" s="12"/>
      <c r="P69" s="13"/>
      <c r="Q69" s="14"/>
    </row>
    <row r="70" spans="1:27" ht="12.75" customHeight="1" x14ac:dyDescent="0.2">
      <c r="A70" s="143" t="s">
        <v>50</v>
      </c>
      <c r="B70" s="124"/>
      <c r="C70" s="115">
        <v>11324545</v>
      </c>
      <c r="D70" s="115">
        <v>56652107</v>
      </c>
      <c r="E70" s="115">
        <v>67976652</v>
      </c>
      <c r="F70" s="115">
        <v>234668</v>
      </c>
      <c r="G70" s="115">
        <v>5183376</v>
      </c>
      <c r="H70" s="115">
        <v>5418044</v>
      </c>
      <c r="I70" s="115">
        <v>8822730</v>
      </c>
      <c r="J70" s="115">
        <v>133916</v>
      </c>
      <c r="K70" s="115">
        <v>61835483</v>
      </c>
      <c r="L70" s="120">
        <v>82351342</v>
      </c>
      <c r="M70" s="60">
        <v>0</v>
      </c>
      <c r="N70" s="131"/>
      <c r="O70" s="132"/>
      <c r="P70" s="134"/>
      <c r="Q70" s="130"/>
      <c r="R70" t="s">
        <v>1</v>
      </c>
      <c r="S70" s="115"/>
      <c r="T70" s="115"/>
      <c r="U70" s="115"/>
      <c r="V70" s="115"/>
      <c r="W70" s="115"/>
      <c r="X70" s="115"/>
      <c r="Y70" s="115"/>
      <c r="Z70" s="115"/>
      <c r="AA70" s="115"/>
    </row>
    <row r="71" spans="1:27" ht="14.25" customHeight="1" x14ac:dyDescent="0.2">
      <c r="A71" s="143"/>
      <c r="B71" s="123">
        <v>43</v>
      </c>
      <c r="C71" s="17"/>
      <c r="D71" s="17"/>
      <c r="E71" s="17"/>
      <c r="F71" s="17"/>
      <c r="G71" s="17"/>
      <c r="H71" s="17"/>
      <c r="I71" s="17"/>
      <c r="J71" s="17"/>
      <c r="K71" s="17"/>
      <c r="L71" s="111"/>
      <c r="M71" s="60"/>
      <c r="N71" s="131"/>
      <c r="O71" s="132"/>
      <c r="P71" s="134"/>
      <c r="Q71" s="130"/>
    </row>
    <row r="72" spans="1:27" ht="9.75" customHeight="1" x14ac:dyDescent="0.2">
      <c r="A72" s="59"/>
      <c r="B72" s="20"/>
      <c r="C72" s="83"/>
      <c r="D72" s="61"/>
      <c r="E72" s="62"/>
      <c r="F72" s="61"/>
      <c r="G72" s="61"/>
      <c r="H72" s="62"/>
      <c r="I72" s="61"/>
      <c r="J72" s="61"/>
      <c r="K72" s="61"/>
      <c r="L72" s="112"/>
      <c r="M72" s="69"/>
      <c r="N72" s="61"/>
      <c r="O72" s="63"/>
      <c r="P72" s="64"/>
      <c r="Q72" s="65"/>
    </row>
    <row r="73" spans="1:27" x14ac:dyDescent="0.2">
      <c r="A73" s="146" t="s">
        <v>35</v>
      </c>
      <c r="B73" s="147"/>
      <c r="C73" s="133">
        <f>SUM(C68-C70)/C70</f>
        <v>-5.2868349236106175E-3</v>
      </c>
      <c r="D73" s="133">
        <f t="shared" ref="D73:K73" si="8">SUM(D68-D70)/D70</f>
        <v>0.12613184890016535</v>
      </c>
      <c r="E73" s="133">
        <f t="shared" si="8"/>
        <v>0.10423820225803412</v>
      </c>
      <c r="F73" s="133">
        <f t="shared" si="8"/>
        <v>-0.139004892017659</v>
      </c>
      <c r="G73" s="133">
        <f t="shared" si="8"/>
        <v>5.0422736070082508E-3</v>
      </c>
      <c r="H73" s="133">
        <f>SUM(H68-H70)/H70</f>
        <v>-1.1967418500108157E-3</v>
      </c>
      <c r="I73" s="133">
        <f t="shared" si="8"/>
        <v>0.29025687060581024</v>
      </c>
      <c r="J73" s="133">
        <f t="shared" si="8"/>
        <v>0.13415125899817795</v>
      </c>
      <c r="K73" s="133">
        <f t="shared" si="8"/>
        <v>0.11598148267071837</v>
      </c>
      <c r="L73" s="144"/>
      <c r="M73" s="70"/>
      <c r="N73" s="145"/>
      <c r="O73" s="63"/>
      <c r="P73" s="66"/>
      <c r="Q73" s="65"/>
    </row>
    <row r="74" spans="1:27" x14ac:dyDescent="0.2">
      <c r="A74" s="146"/>
      <c r="B74" s="147"/>
      <c r="C74" s="133"/>
      <c r="D74" s="133"/>
      <c r="E74" s="133"/>
      <c r="F74" s="133"/>
      <c r="G74" s="133"/>
      <c r="H74" s="133"/>
      <c r="I74" s="133"/>
      <c r="J74" s="133"/>
      <c r="K74" s="133"/>
      <c r="L74" s="144"/>
      <c r="M74" s="71"/>
      <c r="N74" s="145"/>
      <c r="O74" s="63"/>
      <c r="P74" s="66"/>
      <c r="Q74" s="65"/>
    </row>
    <row r="75" spans="1:27" ht="6.75" customHeight="1" x14ac:dyDescent="0.2">
      <c r="A75" s="55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1"/>
      <c r="P75" s="24"/>
      <c r="Q75" s="25"/>
    </row>
    <row r="76" spans="1:27" x14ac:dyDescent="0.2">
      <c r="A76" s="67"/>
      <c r="B76" s="67"/>
      <c r="C76" s="67"/>
      <c r="D76" s="67"/>
      <c r="E76" s="67"/>
      <c r="F76" s="67"/>
      <c r="G76" s="67"/>
      <c r="H76" s="67"/>
      <c r="I76" s="23"/>
      <c r="J76" s="23"/>
      <c r="K76" s="23"/>
      <c r="L76" s="23"/>
      <c r="M76" s="23"/>
      <c r="N76" s="23"/>
      <c r="O76" s="21"/>
      <c r="P76" s="24"/>
      <c r="Q76" s="25"/>
    </row>
    <row r="77" spans="1:27" ht="15" x14ac:dyDescent="0.2">
      <c r="A77" s="26" t="s">
        <v>22</v>
      </c>
      <c r="B77" s="27"/>
      <c r="C77" s="27"/>
      <c r="D77" s="27"/>
      <c r="E77" s="27"/>
      <c r="F77" s="27"/>
      <c r="G77" s="57" t="s">
        <v>30</v>
      </c>
      <c r="H77" s="28"/>
      <c r="I77" s="26" t="s">
        <v>51</v>
      </c>
      <c r="J77" s="27"/>
      <c r="K77" s="27"/>
      <c r="L77" s="27"/>
      <c r="M77" s="27"/>
      <c r="N77" s="27"/>
      <c r="P77" s="57" t="s">
        <v>30</v>
      </c>
    </row>
    <row r="78" spans="1:27" ht="15" x14ac:dyDescent="0.2">
      <c r="A78" s="29"/>
      <c r="B78" s="29"/>
      <c r="C78" s="29"/>
      <c r="D78" s="29"/>
      <c r="E78" s="29"/>
      <c r="F78" s="29"/>
      <c r="G78" s="30">
        <v>2022</v>
      </c>
      <c r="I78" s="29"/>
      <c r="J78" s="29"/>
      <c r="K78" s="29"/>
      <c r="L78" s="29"/>
      <c r="M78" s="29"/>
      <c r="N78" s="29"/>
      <c r="P78" s="30">
        <v>2021</v>
      </c>
    </row>
    <row r="79" spans="1:27" ht="15" x14ac:dyDescent="0.2">
      <c r="A79" s="31" t="s">
        <v>23</v>
      </c>
      <c r="B79" s="32"/>
      <c r="C79" s="32"/>
      <c r="D79" s="32"/>
      <c r="E79" s="33"/>
      <c r="F79" s="32"/>
      <c r="G79" s="34">
        <f>SUM(C68/E68)</f>
        <v>0.15007076244388404</v>
      </c>
      <c r="I79" s="128" t="s">
        <v>23</v>
      </c>
      <c r="J79" s="128"/>
      <c r="K79" s="128"/>
      <c r="L79" s="128"/>
      <c r="M79" s="128"/>
      <c r="N79" s="128"/>
      <c r="O79" s="129"/>
      <c r="P79" s="34">
        <v>0.19549088219006155</v>
      </c>
    </row>
    <row r="80" spans="1:27" ht="15" x14ac:dyDescent="0.2">
      <c r="A80" s="35" t="s">
        <v>24</v>
      </c>
      <c r="B80" s="36"/>
      <c r="C80" s="36"/>
      <c r="D80" s="36"/>
      <c r="E80" s="37"/>
      <c r="F80" s="36"/>
      <c r="G80" s="38">
        <f>SUM(D68/E68)</f>
        <v>0.84992923755611594</v>
      </c>
      <c r="H80" s="85"/>
      <c r="I80" s="138" t="s">
        <v>24</v>
      </c>
      <c r="J80" s="138"/>
      <c r="K80" s="138"/>
      <c r="L80" s="138"/>
      <c r="M80" s="138"/>
      <c r="N80" s="138"/>
      <c r="O80" s="139"/>
      <c r="P80" s="38">
        <v>0.80450911780993839</v>
      </c>
      <c r="Q80" s="85"/>
    </row>
    <row r="81" spans="1:17" ht="15.75" x14ac:dyDescent="0.25">
      <c r="A81" s="39"/>
      <c r="B81" s="29"/>
      <c r="C81" s="29"/>
      <c r="D81" s="29"/>
      <c r="E81" s="40"/>
      <c r="F81" s="29"/>
      <c r="G81" s="41" t="s">
        <v>1</v>
      </c>
      <c r="I81" s="39"/>
      <c r="J81" s="29"/>
      <c r="K81" s="29"/>
      <c r="L81" s="29"/>
      <c r="M81" s="40"/>
      <c r="N81" s="29"/>
      <c r="P81" s="41" t="s">
        <v>1</v>
      </c>
    </row>
    <row r="82" spans="1:17" ht="15.75" x14ac:dyDescent="0.25">
      <c r="A82" s="31" t="s">
        <v>26</v>
      </c>
      <c r="B82" s="32"/>
      <c r="C82" s="32"/>
      <c r="D82" s="32"/>
      <c r="E82" s="33"/>
      <c r="F82" s="32"/>
      <c r="G82" s="46">
        <f>SUM(F68/H68)</f>
        <v>3.7336368810472399E-2</v>
      </c>
      <c r="I82" s="128" t="s">
        <v>26</v>
      </c>
      <c r="J82" s="128"/>
      <c r="K82" s="128"/>
      <c r="L82" s="128"/>
      <c r="M82" s="128"/>
      <c r="N82" s="128"/>
      <c r="O82" s="129"/>
      <c r="P82" s="46">
        <v>5.3684068785422284E-2</v>
      </c>
    </row>
    <row r="83" spans="1:17" ht="15" x14ac:dyDescent="0.2">
      <c r="A83" s="35" t="s">
        <v>27</v>
      </c>
      <c r="B83" s="36"/>
      <c r="C83" s="36"/>
      <c r="D83" s="36"/>
      <c r="E83" s="37"/>
      <c r="F83" s="36"/>
      <c r="G83" s="38">
        <f>SUM(G68/H68)</f>
        <v>0.96266363118952758</v>
      </c>
      <c r="H83" s="85"/>
      <c r="I83" s="138" t="s">
        <v>27</v>
      </c>
      <c r="J83" s="138"/>
      <c r="K83" s="138"/>
      <c r="L83" s="138"/>
      <c r="M83" s="138"/>
      <c r="N83" s="138"/>
      <c r="O83" s="139"/>
      <c r="P83" s="38">
        <v>0.94631593121457769</v>
      </c>
      <c r="Q83" s="85"/>
    </row>
    <row r="84" spans="1:17" ht="15" x14ac:dyDescent="0.2">
      <c r="A84" s="80"/>
      <c r="B84" s="81"/>
      <c r="C84" s="81"/>
      <c r="D84" s="81"/>
      <c r="E84" s="82"/>
      <c r="F84" s="81"/>
      <c r="G84" s="72"/>
      <c r="I84" s="73"/>
      <c r="J84" s="73"/>
      <c r="K84" s="73"/>
      <c r="L84" s="73"/>
      <c r="M84" s="73"/>
      <c r="N84" s="73"/>
      <c r="O84" s="74"/>
      <c r="P84" s="72"/>
    </row>
    <row r="85" spans="1:17" ht="15" x14ac:dyDescent="0.2">
      <c r="A85" s="42" t="s">
        <v>25</v>
      </c>
      <c r="B85" s="43"/>
      <c r="C85" s="43"/>
      <c r="D85" s="43"/>
      <c r="E85" s="44"/>
      <c r="F85" s="43"/>
      <c r="G85" s="45">
        <f>SUM(J68/L68)</f>
        <v>1.6507109677707545E-3</v>
      </c>
      <c r="I85" s="136" t="s">
        <v>25</v>
      </c>
      <c r="J85" s="136"/>
      <c r="K85" s="136"/>
      <c r="L85" s="136"/>
      <c r="M85" s="136"/>
      <c r="N85" s="136"/>
      <c r="O85" s="137"/>
      <c r="P85" s="45">
        <v>2.0373225735033011E-3</v>
      </c>
    </row>
    <row r="86" spans="1:17" ht="15" x14ac:dyDescent="0.2">
      <c r="A86" s="50" t="s">
        <v>37</v>
      </c>
      <c r="B86" s="51"/>
      <c r="C86" s="51"/>
      <c r="D86" s="51"/>
      <c r="E86" s="52"/>
      <c r="F86" s="51"/>
      <c r="G86" s="53">
        <f>SUM(I68/L68)</f>
        <v>0.12372195050192945</v>
      </c>
      <c r="I86" s="140" t="s">
        <v>37</v>
      </c>
      <c r="J86" s="140"/>
      <c r="K86" s="140"/>
      <c r="L86" s="140"/>
      <c r="M86" s="140"/>
      <c r="N86" s="140"/>
      <c r="O86" s="141"/>
      <c r="P86" s="53">
        <v>8.1440951246604956E-2</v>
      </c>
    </row>
    <row r="87" spans="1:17" ht="15" x14ac:dyDescent="0.2">
      <c r="A87" s="31" t="s">
        <v>28</v>
      </c>
      <c r="B87" s="32"/>
      <c r="C87" s="32"/>
      <c r="D87" s="32"/>
      <c r="E87" s="33"/>
      <c r="F87" s="32"/>
      <c r="G87" s="34">
        <f>SUM(C68,F68)/L68</f>
        <v>0.12462548817678445</v>
      </c>
      <c r="I87" s="128" t="s">
        <v>28</v>
      </c>
      <c r="J87" s="128"/>
      <c r="K87" s="128"/>
      <c r="L87" s="128"/>
      <c r="M87" s="128"/>
      <c r="N87" s="128"/>
      <c r="O87" s="129"/>
      <c r="P87" s="34">
        <v>0.17057620049725794</v>
      </c>
    </row>
    <row r="88" spans="1:17" ht="15" x14ac:dyDescent="0.2">
      <c r="A88" s="35" t="s">
        <v>29</v>
      </c>
      <c r="B88" s="36"/>
      <c r="C88" s="36"/>
      <c r="D88" s="36"/>
      <c r="E88" s="37"/>
      <c r="F88" s="36"/>
      <c r="G88" s="38">
        <f>SUM(K68/L68)</f>
        <v>0.7500018503535153</v>
      </c>
      <c r="I88" s="138" t="s">
        <v>29</v>
      </c>
      <c r="J88" s="138"/>
      <c r="K88" s="138"/>
      <c r="L88" s="138"/>
      <c r="M88" s="138"/>
      <c r="N88" s="138"/>
      <c r="O88" s="139"/>
      <c r="P88" s="38">
        <v>0.74594552568263384</v>
      </c>
    </row>
    <row r="89" spans="1:17" ht="15" x14ac:dyDescent="0.2">
      <c r="A89" s="29"/>
      <c r="B89" s="29"/>
      <c r="C89" s="29"/>
      <c r="D89" s="29"/>
      <c r="E89" s="40"/>
      <c r="F89" s="29"/>
      <c r="G89" s="78"/>
      <c r="I89" s="75"/>
      <c r="J89" s="75"/>
      <c r="K89" s="75"/>
      <c r="L89" s="75"/>
      <c r="M89" s="76"/>
      <c r="N89" s="75"/>
      <c r="O89" s="77"/>
      <c r="P89" s="78"/>
    </row>
    <row r="90" spans="1:17" ht="15" x14ac:dyDescent="0.2">
      <c r="A90" s="48"/>
      <c r="B90" s="27"/>
      <c r="C90" s="27"/>
      <c r="D90" s="27"/>
      <c r="E90" s="49"/>
      <c r="F90" s="27"/>
      <c r="G90" s="79"/>
      <c r="I90" s="135"/>
      <c r="J90" s="135"/>
      <c r="K90" s="135"/>
      <c r="L90" s="135"/>
      <c r="M90" s="135"/>
      <c r="N90" s="135"/>
      <c r="O90" s="135"/>
      <c r="P90" s="79"/>
    </row>
    <row r="91" spans="1:17" x14ac:dyDescent="0.2">
      <c r="A91" s="121" t="s">
        <v>45</v>
      </c>
      <c r="O91" s="47"/>
    </row>
    <row r="92" spans="1:17" ht="15" x14ac:dyDescent="0.25">
      <c r="A92" s="127"/>
      <c r="B92" s="125"/>
      <c r="C92" s="125"/>
      <c r="D92" s="125"/>
      <c r="E92" s="125"/>
      <c r="F92" s="125"/>
      <c r="G92" s="125"/>
      <c r="H92" s="84"/>
      <c r="I92" s="113"/>
      <c r="J92" s="84"/>
      <c r="K92" s="84"/>
      <c r="L92" s="84"/>
      <c r="M92" s="84"/>
      <c r="P92" s="47"/>
    </row>
    <row r="93" spans="1:17" ht="15" x14ac:dyDescent="0.25">
      <c r="A93" s="127" t="s">
        <v>52</v>
      </c>
      <c r="B93" s="84"/>
      <c r="C93" s="84"/>
      <c r="D93" s="84"/>
      <c r="E93" s="84"/>
      <c r="O93" s="47"/>
    </row>
    <row r="94" spans="1:17" ht="15" x14ac:dyDescent="0.25">
      <c r="A94" s="127" t="s">
        <v>53</v>
      </c>
      <c r="B94" s="114"/>
      <c r="C94" s="84"/>
      <c r="D94" s="84"/>
      <c r="E94" s="84"/>
      <c r="O94" s="47"/>
    </row>
    <row r="95" spans="1:17" ht="15" x14ac:dyDescent="0.25">
      <c r="A95" s="127" t="s">
        <v>54</v>
      </c>
      <c r="O95" s="47"/>
    </row>
    <row r="96" spans="1:17" x14ac:dyDescent="0.2">
      <c r="A96" t="s">
        <v>55</v>
      </c>
      <c r="B96" s="84"/>
      <c r="C96" s="84"/>
      <c r="D96" s="84"/>
      <c r="E96" s="84"/>
      <c r="F96" s="84"/>
      <c r="O96" s="47"/>
    </row>
    <row r="97" spans="15:15" x14ac:dyDescent="0.2">
      <c r="O97" s="47"/>
    </row>
  </sheetData>
  <mergeCells count="28">
    <mergeCell ref="R12:R14"/>
    <mergeCell ref="A70:A71"/>
    <mergeCell ref="I79:O79"/>
    <mergeCell ref="I80:O80"/>
    <mergeCell ref="L73:L74"/>
    <mergeCell ref="N73:N74"/>
    <mergeCell ref="J73:J74"/>
    <mergeCell ref="K73:K74"/>
    <mergeCell ref="A73:A74"/>
    <mergeCell ref="C73:C74"/>
    <mergeCell ref="D73:D74"/>
    <mergeCell ref="E73:E74"/>
    <mergeCell ref="F73:F74"/>
    <mergeCell ref="B73:B74"/>
    <mergeCell ref="I90:O90"/>
    <mergeCell ref="I85:O85"/>
    <mergeCell ref="I87:O87"/>
    <mergeCell ref="I88:O88"/>
    <mergeCell ref="I83:O83"/>
    <mergeCell ref="I86:O86"/>
    <mergeCell ref="I82:O82"/>
    <mergeCell ref="Q70:Q71"/>
    <mergeCell ref="N70:N71"/>
    <mergeCell ref="O70:O71"/>
    <mergeCell ref="G73:G74"/>
    <mergeCell ref="H73:H74"/>
    <mergeCell ref="I73:I74"/>
    <mergeCell ref="P70:P71"/>
  </mergeCells>
  <phoneticPr fontId="0" type="noConversion"/>
  <conditionalFormatting sqref="G79:G88 P79:P88 O68 C73:K74 O15:O66">
    <cfRule type="cellIs" dxfId="1" priority="3" stopIfTrue="1" operator="lessThan">
      <formula>0</formula>
    </cfRule>
  </conditionalFormatting>
  <conditionalFormatting sqref="L70">
    <cfRule type="expression" dxfId="0" priority="1" stopIfTrue="1">
      <formula>$L$70=$N$68</formula>
    </cfRule>
  </conditionalFormatting>
  <printOptions horizontalCentered="1"/>
  <pageMargins left="0.25" right="0.25" top="0.25" bottom="0.25" header="0.5" footer="0.5"/>
  <pageSetup scale="57" fitToHeight="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57"/>
  <sheetViews>
    <sheetView workbookViewId="0">
      <selection activeCell="K7" sqref="K7"/>
    </sheetView>
  </sheetViews>
  <sheetFormatPr defaultRowHeight="12.75" x14ac:dyDescent="0.2"/>
  <cols>
    <col min="2" max="2" width="17.28515625" customWidth="1"/>
    <col min="3" max="3" width="15" customWidth="1"/>
    <col min="4" max="4" width="17" customWidth="1"/>
    <col min="5" max="5" width="15" customWidth="1"/>
    <col min="6" max="6" width="12.7109375" customWidth="1"/>
    <col min="7" max="8" width="12.28515625" customWidth="1"/>
    <col min="9" max="9" width="16" customWidth="1"/>
    <col min="10" max="10" width="14.5703125" customWidth="1"/>
    <col min="11" max="11" width="15.7109375" style="118" customWidth="1"/>
    <col min="13" max="13" width="9.28515625" customWidth="1"/>
  </cols>
  <sheetData>
    <row r="1" spans="1:13" ht="30" customHeight="1" x14ac:dyDescent="0.2">
      <c r="A1" s="148" t="s">
        <v>44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3" ht="30" customHeight="1" x14ac:dyDescent="0.2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3" x14ac:dyDescent="0.2">
      <c r="A3" s="108"/>
      <c r="B3" s="108"/>
      <c r="C3" s="108"/>
      <c r="D3" s="108"/>
      <c r="E3" s="108"/>
      <c r="F3" s="108"/>
      <c r="G3" s="108"/>
      <c r="H3" s="108"/>
      <c r="I3" s="108"/>
      <c r="J3" s="108" t="s">
        <v>6</v>
      </c>
      <c r="K3" s="118" t="s">
        <v>43</v>
      </c>
    </row>
    <row r="4" spans="1:13" x14ac:dyDescent="0.2">
      <c r="A4" s="108"/>
      <c r="B4" s="108" t="s">
        <v>10</v>
      </c>
      <c r="C4" s="108" t="s">
        <v>10</v>
      </c>
      <c r="D4" s="108" t="s">
        <v>6</v>
      </c>
      <c r="E4" s="108" t="s">
        <v>11</v>
      </c>
      <c r="F4" s="108" t="s">
        <v>11</v>
      </c>
      <c r="G4" s="108" t="s">
        <v>6</v>
      </c>
      <c r="H4" s="108" t="s">
        <v>31</v>
      </c>
      <c r="I4" s="108" t="s">
        <v>12</v>
      </c>
      <c r="J4" s="108" t="s">
        <v>8</v>
      </c>
      <c r="K4" s="118" t="s">
        <v>6</v>
      </c>
    </row>
    <row r="5" spans="1:13" x14ac:dyDescent="0.2">
      <c r="A5" s="108" t="s">
        <v>34</v>
      </c>
      <c r="B5" s="108" t="s">
        <v>9</v>
      </c>
      <c r="C5" s="108" t="s">
        <v>8</v>
      </c>
      <c r="D5" s="108" t="s">
        <v>10</v>
      </c>
      <c r="E5" s="108" t="s">
        <v>9</v>
      </c>
      <c r="F5" s="108" t="s">
        <v>8</v>
      </c>
      <c r="G5" s="108" t="s">
        <v>11</v>
      </c>
      <c r="H5" s="108" t="s">
        <v>36</v>
      </c>
      <c r="I5" s="108" t="s">
        <v>16</v>
      </c>
      <c r="J5" s="108" t="s">
        <v>16</v>
      </c>
      <c r="K5" s="118" t="s">
        <v>17</v>
      </c>
      <c r="M5" s="116"/>
    </row>
    <row r="6" spans="1:13" x14ac:dyDescent="0.2">
      <c r="A6">
        <v>1</v>
      </c>
      <c r="B6" s="116">
        <v>703245</v>
      </c>
      <c r="C6" s="116">
        <v>1566002</v>
      </c>
      <c r="D6" s="116">
        <v>2269247</v>
      </c>
      <c r="E6" s="116">
        <v>15015</v>
      </c>
      <c r="F6" s="116">
        <v>107099</v>
      </c>
      <c r="G6" s="116">
        <v>122114</v>
      </c>
      <c r="H6" s="116">
        <v>71578</v>
      </c>
      <c r="I6" s="116">
        <v>4943</v>
      </c>
      <c r="J6" s="116">
        <v>1673101</v>
      </c>
      <c r="K6" s="119">
        <v>2467882</v>
      </c>
    </row>
    <row r="7" spans="1:13" x14ac:dyDescent="0.2">
      <c r="A7">
        <v>2</v>
      </c>
      <c r="B7" s="116">
        <v>1431422</v>
      </c>
      <c r="C7" s="116">
        <v>3249371</v>
      </c>
      <c r="D7" s="116">
        <v>4680793</v>
      </c>
      <c r="E7" s="116">
        <v>31395</v>
      </c>
      <c r="F7" s="116">
        <v>227056</v>
      </c>
      <c r="G7" s="116">
        <v>258451</v>
      </c>
      <c r="H7" s="116">
        <v>149709</v>
      </c>
      <c r="I7" s="116">
        <v>11203</v>
      </c>
      <c r="J7" s="116">
        <v>3476427</v>
      </c>
      <c r="K7" s="119">
        <v>5100156</v>
      </c>
    </row>
    <row r="8" spans="1:13" x14ac:dyDescent="0.2">
      <c r="A8">
        <v>3</v>
      </c>
      <c r="B8" s="116">
        <v>2157403</v>
      </c>
      <c r="C8" s="116">
        <v>4929921</v>
      </c>
      <c r="D8" s="116">
        <v>7087324</v>
      </c>
      <c r="E8" s="116">
        <v>48798</v>
      </c>
      <c r="F8" s="116">
        <v>349678</v>
      </c>
      <c r="G8" s="116">
        <v>398476</v>
      </c>
      <c r="H8" s="116">
        <v>228791</v>
      </c>
      <c r="I8" s="116">
        <v>17558</v>
      </c>
      <c r="J8" s="116">
        <v>5279599</v>
      </c>
      <c r="K8" s="119">
        <v>7732149</v>
      </c>
    </row>
    <row r="9" spans="1:13" x14ac:dyDescent="0.2">
      <c r="A9">
        <v>4</v>
      </c>
      <c r="B9" s="116">
        <v>2892648</v>
      </c>
      <c r="C9" s="116">
        <v>6634260</v>
      </c>
      <c r="D9" s="116">
        <v>9526908</v>
      </c>
      <c r="E9" s="116">
        <v>65917</v>
      </c>
      <c r="F9" s="116">
        <v>471968</v>
      </c>
      <c r="G9" s="116">
        <v>537885</v>
      </c>
      <c r="H9" s="116">
        <v>308785</v>
      </c>
      <c r="I9" s="116">
        <v>23787</v>
      </c>
      <c r="J9" s="116">
        <v>7106228</v>
      </c>
      <c r="K9" s="119">
        <v>10397365</v>
      </c>
    </row>
    <row r="10" spans="1:13" x14ac:dyDescent="0.2">
      <c r="A10">
        <v>5</v>
      </c>
      <c r="B10" s="116">
        <v>3653646</v>
      </c>
      <c r="C10" s="116">
        <v>8349520</v>
      </c>
      <c r="D10" s="116">
        <v>12003166</v>
      </c>
      <c r="E10" s="116">
        <v>83104</v>
      </c>
      <c r="F10" s="116">
        <v>592565</v>
      </c>
      <c r="G10" s="116">
        <v>675669</v>
      </c>
      <c r="H10" s="116">
        <v>391465</v>
      </c>
      <c r="I10" s="116">
        <v>29994</v>
      </c>
      <c r="J10" s="116">
        <v>8942085</v>
      </c>
      <c r="K10" s="119">
        <v>13100294</v>
      </c>
    </row>
    <row r="11" spans="1:13" x14ac:dyDescent="0.2">
      <c r="A11">
        <v>6</v>
      </c>
      <c r="B11" s="116">
        <v>4411502</v>
      </c>
      <c r="C11" s="116">
        <v>10063194</v>
      </c>
      <c r="D11" s="116">
        <v>14474696</v>
      </c>
      <c r="E11" s="116">
        <v>99559</v>
      </c>
      <c r="F11" s="116">
        <v>714592</v>
      </c>
      <c r="G11" s="116">
        <v>814151</v>
      </c>
      <c r="H11" s="116">
        <v>470906</v>
      </c>
      <c r="I11" s="116">
        <v>36226</v>
      </c>
      <c r="J11" s="116">
        <v>10777786</v>
      </c>
      <c r="K11" s="119">
        <v>15795979</v>
      </c>
    </row>
    <row r="12" spans="1:13" x14ac:dyDescent="0.2">
      <c r="A12">
        <v>7</v>
      </c>
      <c r="B12" s="116">
        <v>5167691</v>
      </c>
      <c r="C12" s="116">
        <v>11789025</v>
      </c>
      <c r="D12" s="116">
        <v>16956716</v>
      </c>
      <c r="E12" s="116">
        <v>116272</v>
      </c>
      <c r="F12" s="116">
        <v>836615</v>
      </c>
      <c r="G12" s="116">
        <v>952887</v>
      </c>
      <c r="H12" s="116">
        <v>551434</v>
      </c>
      <c r="I12" s="116">
        <v>42046</v>
      </c>
      <c r="J12" s="116">
        <v>12625640</v>
      </c>
      <c r="K12" s="119">
        <v>18503083</v>
      </c>
    </row>
    <row r="13" spans="1:13" x14ac:dyDescent="0.2">
      <c r="A13">
        <v>8</v>
      </c>
      <c r="B13" s="116">
        <v>5885634</v>
      </c>
      <c r="C13" s="116">
        <v>13476273</v>
      </c>
      <c r="D13" s="116">
        <v>19361907</v>
      </c>
      <c r="E13" s="116">
        <v>132500</v>
      </c>
      <c r="F13" s="116">
        <v>957611</v>
      </c>
      <c r="G13" s="116">
        <v>1090111</v>
      </c>
      <c r="H13" s="116">
        <v>629952</v>
      </c>
      <c r="I13" s="116">
        <v>47580</v>
      </c>
      <c r="J13" s="116">
        <v>14433884</v>
      </c>
      <c r="K13" s="119">
        <v>21129550</v>
      </c>
    </row>
    <row r="14" spans="1:13" x14ac:dyDescent="0.2">
      <c r="A14">
        <v>9</v>
      </c>
      <c r="B14" s="116">
        <v>6574456</v>
      </c>
      <c r="C14" s="116">
        <v>15142154</v>
      </c>
      <c r="D14" s="116">
        <v>21716610</v>
      </c>
      <c r="E14" s="116">
        <v>148590</v>
      </c>
      <c r="F14" s="116">
        <v>1079671</v>
      </c>
      <c r="G14" s="116">
        <v>1228261</v>
      </c>
      <c r="H14" s="116">
        <v>706519</v>
      </c>
      <c r="I14" s="116">
        <v>53441</v>
      </c>
      <c r="J14" s="116">
        <v>16221825</v>
      </c>
      <c r="K14" s="119">
        <v>23704831</v>
      </c>
    </row>
    <row r="15" spans="1:13" x14ac:dyDescent="0.2">
      <c r="A15">
        <v>10</v>
      </c>
      <c r="B15" s="116">
        <v>7236979</v>
      </c>
      <c r="C15" s="116">
        <v>16744143</v>
      </c>
      <c r="D15" s="116">
        <v>23981122</v>
      </c>
      <c r="E15" s="116">
        <v>164508</v>
      </c>
      <c r="F15" s="116">
        <v>1199648</v>
      </c>
      <c r="G15" s="116">
        <v>1364156</v>
      </c>
      <c r="H15" s="116">
        <v>780163</v>
      </c>
      <c r="I15" s="116">
        <v>59595</v>
      </c>
      <c r="J15" s="116">
        <v>17943791</v>
      </c>
      <c r="K15" s="119">
        <v>26185036</v>
      </c>
    </row>
    <row r="16" spans="1:13" x14ac:dyDescent="0.2">
      <c r="A16">
        <v>11</v>
      </c>
      <c r="B16" s="116">
        <v>7866905</v>
      </c>
      <c r="C16" s="116">
        <v>18271710</v>
      </c>
      <c r="D16" s="116">
        <v>26138615</v>
      </c>
      <c r="E16" s="116">
        <v>179970</v>
      </c>
      <c r="F16" s="116">
        <v>1308449</v>
      </c>
      <c r="G16" s="116">
        <v>1488419</v>
      </c>
      <c r="H16" s="116">
        <v>850100</v>
      </c>
      <c r="I16" s="116">
        <v>65888</v>
      </c>
      <c r="J16" s="116">
        <v>19580159</v>
      </c>
      <c r="K16" s="119">
        <v>28543022</v>
      </c>
    </row>
    <row r="17" spans="1:11" x14ac:dyDescent="0.2">
      <c r="A17">
        <v>12</v>
      </c>
      <c r="B17" s="116">
        <v>8466614</v>
      </c>
      <c r="C17" s="116">
        <v>19814760</v>
      </c>
      <c r="D17" s="116">
        <v>28281374</v>
      </c>
      <c r="E17" s="116">
        <v>196663</v>
      </c>
      <c r="F17" s="116">
        <v>1431732</v>
      </c>
      <c r="G17" s="116">
        <v>1628395</v>
      </c>
      <c r="H17" s="116">
        <v>920640</v>
      </c>
      <c r="I17" s="116">
        <v>73558</v>
      </c>
      <c r="J17" s="116">
        <v>21246492</v>
      </c>
      <c r="K17" s="119">
        <v>30903967</v>
      </c>
    </row>
    <row r="18" spans="1:11" x14ac:dyDescent="0.2">
      <c r="A18">
        <v>13</v>
      </c>
      <c r="B18" s="116">
        <v>9076803</v>
      </c>
      <c r="C18" s="116">
        <v>21372896</v>
      </c>
      <c r="D18" s="116">
        <v>30449699</v>
      </c>
      <c r="E18" s="116">
        <v>214410</v>
      </c>
      <c r="F18" s="116">
        <v>1556341</v>
      </c>
      <c r="G18" s="116">
        <v>1770751</v>
      </c>
      <c r="H18" s="116">
        <v>988650</v>
      </c>
      <c r="I18" s="116">
        <v>81092</v>
      </c>
      <c r="J18" s="116">
        <v>22929237</v>
      </c>
      <c r="K18" s="119">
        <v>33290192</v>
      </c>
    </row>
    <row r="19" spans="1:11" x14ac:dyDescent="0.2">
      <c r="A19">
        <v>14</v>
      </c>
      <c r="B19" s="116">
        <v>9641375</v>
      </c>
      <c r="C19" s="116">
        <v>22866625</v>
      </c>
      <c r="D19" s="116">
        <v>32508000</v>
      </c>
      <c r="E19" s="116">
        <v>231164</v>
      </c>
      <c r="F19" s="116">
        <v>1678156</v>
      </c>
      <c r="G19" s="116">
        <v>1909320</v>
      </c>
      <c r="H19" s="116">
        <v>1052393</v>
      </c>
      <c r="I19" s="116">
        <v>88193</v>
      </c>
      <c r="J19" s="116">
        <v>24544781</v>
      </c>
      <c r="K19" s="119">
        <v>35557906</v>
      </c>
    </row>
    <row r="20" spans="1:11" x14ac:dyDescent="0.2">
      <c r="A20">
        <v>15</v>
      </c>
      <c r="B20" s="116">
        <v>10270668</v>
      </c>
      <c r="C20" s="116">
        <v>24475267</v>
      </c>
      <c r="D20" s="116">
        <v>34745935</v>
      </c>
      <c r="E20" s="116">
        <v>247454</v>
      </c>
      <c r="F20" s="116">
        <v>1802575</v>
      </c>
      <c r="G20" s="116">
        <v>2050029</v>
      </c>
      <c r="H20" s="116">
        <v>1121681</v>
      </c>
      <c r="I20" s="116">
        <v>95403</v>
      </c>
      <c r="J20" s="116">
        <v>26277842</v>
      </c>
      <c r="K20" s="119">
        <v>38013048</v>
      </c>
    </row>
    <row r="21" spans="1:11" x14ac:dyDescent="0.2">
      <c r="A21">
        <v>16</v>
      </c>
      <c r="B21" s="116">
        <v>10885583</v>
      </c>
      <c r="C21" s="116">
        <v>26041590</v>
      </c>
      <c r="D21" s="116">
        <v>36927173</v>
      </c>
      <c r="E21" s="116">
        <v>263741</v>
      </c>
      <c r="F21" s="116">
        <v>1924104</v>
      </c>
      <c r="G21" s="116">
        <v>2187845</v>
      </c>
      <c r="H21" s="116">
        <v>1189239</v>
      </c>
      <c r="I21" s="116">
        <v>102280</v>
      </c>
      <c r="J21" s="116">
        <v>27965694</v>
      </c>
      <c r="K21" s="119">
        <v>40406537</v>
      </c>
    </row>
    <row r="22" spans="1:11" x14ac:dyDescent="0.2">
      <c r="A22">
        <v>17</v>
      </c>
      <c r="B22" s="116">
        <v>11435774</v>
      </c>
      <c r="C22" s="116">
        <v>27509814</v>
      </c>
      <c r="D22" s="116">
        <v>38945588</v>
      </c>
      <c r="E22" s="116">
        <v>278422</v>
      </c>
      <c r="F22" s="116">
        <v>2046569</v>
      </c>
      <c r="G22" s="116">
        <v>2324991</v>
      </c>
      <c r="H22" s="116">
        <v>1251146</v>
      </c>
      <c r="I22" s="116">
        <v>109759</v>
      </c>
      <c r="J22" s="116">
        <v>29556383</v>
      </c>
      <c r="K22" s="119">
        <v>42631484</v>
      </c>
    </row>
    <row r="23" spans="1:11" x14ac:dyDescent="0.2">
      <c r="A23">
        <v>18</v>
      </c>
      <c r="B23" s="116">
        <v>11941227</v>
      </c>
      <c r="C23" s="116">
        <v>28900013</v>
      </c>
      <c r="D23" s="116">
        <v>40841240</v>
      </c>
      <c r="E23" s="116">
        <v>292620</v>
      </c>
      <c r="F23" s="116">
        <v>2167984</v>
      </c>
      <c r="G23" s="116">
        <v>2460604</v>
      </c>
      <c r="H23" s="116">
        <v>1310493</v>
      </c>
      <c r="I23" s="116">
        <v>117156</v>
      </c>
      <c r="J23" s="116">
        <v>31067997</v>
      </c>
      <c r="K23" s="119">
        <v>44729493</v>
      </c>
    </row>
    <row r="24" spans="1:11" x14ac:dyDescent="0.2">
      <c r="A24">
        <v>19</v>
      </c>
      <c r="B24" s="116">
        <v>12459847</v>
      </c>
      <c r="C24" s="116">
        <v>30336338</v>
      </c>
      <c r="D24" s="116">
        <v>42796185</v>
      </c>
      <c r="E24" s="116">
        <v>306770</v>
      </c>
      <c r="F24" s="116">
        <v>2287834</v>
      </c>
      <c r="G24" s="116">
        <v>2594604</v>
      </c>
      <c r="H24" s="116">
        <v>1372929</v>
      </c>
      <c r="I24" s="116">
        <v>124550</v>
      </c>
      <c r="J24" s="116">
        <v>32624172</v>
      </c>
      <c r="K24" s="119">
        <v>46888268</v>
      </c>
    </row>
    <row r="25" spans="1:11" x14ac:dyDescent="0.2">
      <c r="A25">
        <v>20</v>
      </c>
      <c r="B25" s="116">
        <v>12959907</v>
      </c>
      <c r="C25" s="116">
        <v>31730010</v>
      </c>
      <c r="D25" s="116">
        <v>44689917</v>
      </c>
      <c r="E25" s="116">
        <v>320405</v>
      </c>
      <c r="F25" s="116">
        <v>2406465</v>
      </c>
      <c r="G25" s="116">
        <v>2726870</v>
      </c>
      <c r="H25" s="116">
        <v>1431288</v>
      </c>
      <c r="I25" s="116">
        <v>130856</v>
      </c>
      <c r="J25" s="116">
        <v>34136475</v>
      </c>
      <c r="K25" s="119">
        <v>48978931</v>
      </c>
    </row>
    <row r="26" spans="1:11" x14ac:dyDescent="0.2">
      <c r="A26">
        <v>21</v>
      </c>
      <c r="B26" s="116">
        <v>13447155</v>
      </c>
      <c r="C26" s="116">
        <v>33128175</v>
      </c>
      <c r="D26" s="116">
        <v>46575330</v>
      </c>
      <c r="E26" s="116">
        <v>335020</v>
      </c>
      <c r="F26" s="116">
        <v>2529662</v>
      </c>
      <c r="G26" s="116">
        <v>2864682</v>
      </c>
      <c r="H26" s="116">
        <v>1489489</v>
      </c>
      <c r="I26" s="116">
        <v>138390</v>
      </c>
      <c r="J26" s="116">
        <v>35657837</v>
      </c>
      <c r="K26" s="119">
        <v>51067891</v>
      </c>
    </row>
    <row r="27" spans="1:11" x14ac:dyDescent="0.2">
      <c r="A27">
        <v>22</v>
      </c>
      <c r="B27" s="116">
        <v>14025656</v>
      </c>
      <c r="C27" s="116">
        <v>34506183</v>
      </c>
      <c r="D27" s="116">
        <v>48531839</v>
      </c>
      <c r="E27" s="116">
        <v>345770</v>
      </c>
      <c r="F27" s="116">
        <v>2618237</v>
      </c>
      <c r="G27" s="116">
        <v>2964007</v>
      </c>
      <c r="H27" s="116">
        <v>1548077</v>
      </c>
      <c r="I27" s="116">
        <v>142879</v>
      </c>
      <c r="J27" s="116">
        <v>37124420</v>
      </c>
      <c r="K27" s="119">
        <v>53186802</v>
      </c>
    </row>
    <row r="28" spans="1:11" x14ac:dyDescent="0.2">
      <c r="A28">
        <v>23</v>
      </c>
      <c r="B28" s="116">
        <v>14504305</v>
      </c>
      <c r="C28" s="116">
        <v>35901965</v>
      </c>
      <c r="D28" s="116">
        <v>50406270</v>
      </c>
      <c r="E28" s="116">
        <v>358852</v>
      </c>
      <c r="F28" s="116">
        <v>2737819</v>
      </c>
      <c r="G28" s="116">
        <v>3096671</v>
      </c>
      <c r="H28" s="116">
        <v>1607255</v>
      </c>
      <c r="I28" s="116">
        <v>150048</v>
      </c>
      <c r="J28" s="116">
        <v>38639784</v>
      </c>
      <c r="K28" s="119">
        <v>55260244</v>
      </c>
    </row>
    <row r="29" spans="1:11" x14ac:dyDescent="0.2">
      <c r="A29">
        <v>24</v>
      </c>
      <c r="B29" s="116">
        <v>14991252</v>
      </c>
      <c r="C29" s="116">
        <v>37326164</v>
      </c>
      <c r="D29" s="116">
        <v>52317416</v>
      </c>
      <c r="E29" s="116">
        <v>372087</v>
      </c>
      <c r="F29" s="116">
        <v>2856664</v>
      </c>
      <c r="G29" s="116">
        <v>3228751</v>
      </c>
      <c r="H29" s="116">
        <v>1669178</v>
      </c>
      <c r="I29" s="116">
        <v>157236</v>
      </c>
      <c r="J29" s="116">
        <v>40182828</v>
      </c>
      <c r="K29" s="119">
        <v>57372581</v>
      </c>
    </row>
    <row r="30" spans="1:11" x14ac:dyDescent="0.2">
      <c r="A30">
        <v>25</v>
      </c>
      <c r="B30" s="116">
        <v>15505668</v>
      </c>
      <c r="C30" s="116">
        <v>38782203</v>
      </c>
      <c r="D30" s="116">
        <v>54287871</v>
      </c>
      <c r="E30" s="116">
        <v>384937</v>
      </c>
      <c r="F30" s="116">
        <v>2975141</v>
      </c>
      <c r="G30" s="116">
        <v>3360078</v>
      </c>
      <c r="H30" s="116">
        <v>1732075</v>
      </c>
      <c r="I30" s="116">
        <v>164393</v>
      </c>
      <c r="J30" s="116">
        <v>41757344</v>
      </c>
      <c r="K30" s="119">
        <v>59544417</v>
      </c>
    </row>
    <row r="31" spans="1:11" x14ac:dyDescent="0.2">
      <c r="A31">
        <v>26</v>
      </c>
      <c r="B31" s="116">
        <v>16039327</v>
      </c>
      <c r="C31" s="116">
        <v>40086175</v>
      </c>
      <c r="D31" s="116">
        <v>56125502</v>
      </c>
      <c r="E31" s="116">
        <v>393788</v>
      </c>
      <c r="F31" s="116">
        <v>3059044</v>
      </c>
      <c r="G31" s="116">
        <v>3452832</v>
      </c>
      <c r="H31" s="116">
        <v>1789878</v>
      </c>
      <c r="I31" s="116">
        <v>168954</v>
      </c>
      <c r="J31" s="116">
        <v>43145219</v>
      </c>
      <c r="K31" s="119">
        <v>61537166</v>
      </c>
    </row>
    <row r="32" spans="1:11" x14ac:dyDescent="0.2">
      <c r="A32">
        <v>27</v>
      </c>
      <c r="B32" s="116">
        <v>16531727</v>
      </c>
      <c r="C32" s="116">
        <v>41320044</v>
      </c>
      <c r="D32" s="116">
        <v>57851771</v>
      </c>
      <c r="E32" s="116">
        <v>402513</v>
      </c>
      <c r="F32" s="116">
        <v>3141822</v>
      </c>
      <c r="G32" s="116">
        <v>3544335</v>
      </c>
      <c r="H32" s="116">
        <v>1848604</v>
      </c>
      <c r="I32" s="116">
        <v>172583</v>
      </c>
      <c r="J32" s="116">
        <v>44461866</v>
      </c>
      <c r="K32" s="119">
        <v>63417293</v>
      </c>
    </row>
    <row r="33" spans="1:11" x14ac:dyDescent="0.2">
      <c r="A33">
        <v>28</v>
      </c>
      <c r="B33" s="116">
        <v>16961966</v>
      </c>
      <c r="C33" s="116">
        <v>42637883</v>
      </c>
      <c r="D33" s="116">
        <v>59599849</v>
      </c>
      <c r="E33" s="116">
        <v>413667</v>
      </c>
      <c r="F33" s="116">
        <v>3254312</v>
      </c>
      <c r="G33" s="116">
        <v>3667979</v>
      </c>
      <c r="H33" s="116">
        <v>1906036</v>
      </c>
      <c r="I33" s="116">
        <v>179558</v>
      </c>
      <c r="J33" s="116">
        <v>45892195</v>
      </c>
      <c r="K33" s="119">
        <v>65353422</v>
      </c>
    </row>
    <row r="34" spans="1:11" x14ac:dyDescent="0.2">
      <c r="A34">
        <v>29</v>
      </c>
      <c r="B34" s="116">
        <v>17388019</v>
      </c>
      <c r="C34" s="116">
        <v>43962613</v>
      </c>
      <c r="D34" s="116">
        <v>61350632</v>
      </c>
      <c r="E34" s="116">
        <v>424620</v>
      </c>
      <c r="F34" s="116">
        <v>3366243</v>
      </c>
      <c r="G34" s="116">
        <v>3790863</v>
      </c>
      <c r="H34" s="116">
        <v>1965805</v>
      </c>
      <c r="I34" s="116">
        <v>186478</v>
      </c>
      <c r="J34" s="116">
        <v>47328856</v>
      </c>
      <c r="K34" s="119">
        <v>67293778</v>
      </c>
    </row>
    <row r="35" spans="1:11" x14ac:dyDescent="0.2">
      <c r="A35">
        <v>30</v>
      </c>
      <c r="B35" s="116">
        <v>17815617</v>
      </c>
      <c r="C35" s="116">
        <v>45294288</v>
      </c>
      <c r="D35" s="116">
        <v>63109905</v>
      </c>
      <c r="E35" s="116">
        <v>434902</v>
      </c>
      <c r="F35" s="116">
        <v>3473055</v>
      </c>
      <c r="G35" s="116">
        <v>3907957</v>
      </c>
      <c r="H35" s="116">
        <v>2024425</v>
      </c>
      <c r="I35" s="116">
        <v>192552</v>
      </c>
      <c r="J35" s="116">
        <v>48767343</v>
      </c>
      <c r="K35" s="119">
        <v>69234839</v>
      </c>
    </row>
    <row r="36" spans="1:11" x14ac:dyDescent="0.2">
      <c r="A36">
        <v>31</v>
      </c>
      <c r="B36" s="116">
        <v>18271706</v>
      </c>
      <c r="C36" s="116">
        <v>46699861</v>
      </c>
      <c r="D36" s="116">
        <v>64971567</v>
      </c>
      <c r="E36" s="116">
        <v>445876</v>
      </c>
      <c r="F36" s="116">
        <v>3581385</v>
      </c>
      <c r="G36" s="116">
        <v>4027261</v>
      </c>
      <c r="H36" s="116">
        <v>2083089</v>
      </c>
      <c r="I36" s="116">
        <v>199176</v>
      </c>
      <c r="J36" s="116">
        <v>50281246</v>
      </c>
      <c r="K36" s="119">
        <v>71281093</v>
      </c>
    </row>
    <row r="37" spans="1:11" x14ac:dyDescent="0.2">
      <c r="A37">
        <v>32</v>
      </c>
      <c r="B37" s="116">
        <v>18701578</v>
      </c>
      <c r="C37" s="116">
        <v>48013097</v>
      </c>
      <c r="D37" s="116">
        <v>66714675</v>
      </c>
      <c r="E37" s="116">
        <v>456621</v>
      </c>
      <c r="F37" s="116">
        <v>3686374</v>
      </c>
      <c r="G37" s="116">
        <v>4142995</v>
      </c>
      <c r="H37" s="116">
        <v>2143491</v>
      </c>
      <c r="I37" s="116">
        <v>205688</v>
      </c>
      <c r="J37" s="116">
        <v>51699471</v>
      </c>
      <c r="K37" s="119">
        <v>73206849</v>
      </c>
    </row>
    <row r="38" spans="1:11" x14ac:dyDescent="0.2">
      <c r="A38">
        <v>33</v>
      </c>
      <c r="B38" s="116">
        <v>19151021</v>
      </c>
      <c r="C38" s="116">
        <v>49351537</v>
      </c>
      <c r="D38" s="116">
        <v>68502558</v>
      </c>
      <c r="E38" s="116">
        <v>467166</v>
      </c>
      <c r="F38" s="116">
        <v>3793203</v>
      </c>
      <c r="G38" s="116">
        <v>4260369</v>
      </c>
      <c r="H38" s="116">
        <v>2203567</v>
      </c>
      <c r="I38" s="116">
        <v>212088</v>
      </c>
      <c r="J38" s="116">
        <v>53144740</v>
      </c>
      <c r="K38" s="119">
        <v>75178582</v>
      </c>
    </row>
    <row r="39" spans="1:11" x14ac:dyDescent="0.2">
      <c r="A39">
        <v>34</v>
      </c>
      <c r="B39" s="116">
        <v>19664257</v>
      </c>
      <c r="C39" s="116">
        <v>50821644</v>
      </c>
      <c r="D39" s="116">
        <v>70485901</v>
      </c>
      <c r="E39" s="116">
        <v>477663</v>
      </c>
      <c r="F39" s="116">
        <v>3897796</v>
      </c>
      <c r="G39" s="116">
        <v>4375459</v>
      </c>
      <c r="H39" s="116">
        <v>2268470</v>
      </c>
      <c r="I39" s="116">
        <v>217863</v>
      </c>
      <c r="J39" s="116">
        <v>54719440</v>
      </c>
      <c r="K39" s="119">
        <v>77347693</v>
      </c>
    </row>
    <row r="40" spans="1:11" x14ac:dyDescent="0.2">
      <c r="A40">
        <v>35</v>
      </c>
      <c r="B40" s="116">
        <v>20152837</v>
      </c>
      <c r="C40" s="116">
        <v>52179183</v>
      </c>
      <c r="D40" s="116">
        <v>72332020</v>
      </c>
      <c r="E40" s="116">
        <v>488882</v>
      </c>
      <c r="F40" s="116">
        <v>4004008</v>
      </c>
      <c r="G40" s="116">
        <v>4492890</v>
      </c>
      <c r="H40" s="116">
        <v>2329283</v>
      </c>
      <c r="I40" s="116">
        <v>222846</v>
      </c>
      <c r="J40" s="116">
        <v>56183191</v>
      </c>
      <c r="K40" s="119">
        <v>79377039</v>
      </c>
    </row>
    <row r="41" spans="1:11" x14ac:dyDescent="0.2">
      <c r="A41">
        <v>36</v>
      </c>
      <c r="B41" s="116">
        <v>20626645</v>
      </c>
      <c r="C41" s="116">
        <v>53581538</v>
      </c>
      <c r="D41" s="116">
        <v>74208183</v>
      </c>
      <c r="E41" s="116">
        <v>500182</v>
      </c>
      <c r="F41" s="116">
        <v>4111516</v>
      </c>
      <c r="G41" s="116">
        <v>4611698</v>
      </c>
      <c r="H41" s="116">
        <v>2387663</v>
      </c>
      <c r="I41" s="116">
        <v>229531</v>
      </c>
      <c r="J41" s="116">
        <v>57693054</v>
      </c>
      <c r="K41" s="119">
        <v>81437075</v>
      </c>
    </row>
    <row r="42" spans="1:11" x14ac:dyDescent="0.2">
      <c r="A42">
        <v>37</v>
      </c>
      <c r="B42" s="116">
        <v>21118165</v>
      </c>
      <c r="C42" s="116">
        <v>55001281</v>
      </c>
      <c r="D42" s="116">
        <v>76119446</v>
      </c>
      <c r="E42" s="116">
        <v>511883</v>
      </c>
      <c r="F42" s="116">
        <v>4220214</v>
      </c>
      <c r="G42" s="116">
        <v>4732097</v>
      </c>
      <c r="H42" s="116">
        <v>2453958</v>
      </c>
      <c r="I42" s="116">
        <v>236218</v>
      </c>
      <c r="J42" s="116">
        <v>59221495</v>
      </c>
      <c r="K42" s="119">
        <v>83541719</v>
      </c>
    </row>
    <row r="43" spans="1:11" x14ac:dyDescent="0.2">
      <c r="A43">
        <v>38</v>
      </c>
      <c r="B43" s="116">
        <v>21604209</v>
      </c>
      <c r="C43" s="116">
        <v>56405087</v>
      </c>
      <c r="D43" s="116">
        <v>78009296</v>
      </c>
      <c r="E43" s="116">
        <v>523738</v>
      </c>
      <c r="F43" s="116">
        <v>4331871</v>
      </c>
      <c r="G43" s="116">
        <v>4855609</v>
      </c>
      <c r="H43" s="116">
        <v>2514911</v>
      </c>
      <c r="I43" s="116">
        <v>242886</v>
      </c>
      <c r="J43" s="116">
        <v>60736958</v>
      </c>
      <c r="K43" s="119">
        <v>85622702</v>
      </c>
    </row>
    <row r="44" spans="1:11" x14ac:dyDescent="0.2">
      <c r="A44">
        <v>39</v>
      </c>
      <c r="B44" s="116">
        <v>22082683</v>
      </c>
      <c r="C44" s="116">
        <v>57780269</v>
      </c>
      <c r="D44" s="116">
        <v>79862952</v>
      </c>
      <c r="E44" s="116">
        <v>534965</v>
      </c>
      <c r="F44" s="116">
        <v>4439536</v>
      </c>
      <c r="G44" s="116">
        <v>4974501</v>
      </c>
      <c r="H44" s="116">
        <v>2576664</v>
      </c>
      <c r="I44" s="116">
        <v>248991</v>
      </c>
      <c r="J44" s="116">
        <v>62219805</v>
      </c>
      <c r="K44" s="119">
        <v>87663108</v>
      </c>
    </row>
    <row r="45" spans="1:11" x14ac:dyDescent="0.2">
      <c r="A45">
        <v>40</v>
      </c>
      <c r="B45" s="116">
        <v>22558027</v>
      </c>
      <c r="C45" s="116">
        <v>59165575</v>
      </c>
      <c r="D45" s="116">
        <v>81723602</v>
      </c>
      <c r="E45" s="116">
        <v>547106</v>
      </c>
      <c r="F45" s="116">
        <v>4552897</v>
      </c>
      <c r="G45" s="116">
        <v>5100003</v>
      </c>
      <c r="H45" s="116">
        <v>2640168</v>
      </c>
      <c r="I45" s="116">
        <v>255489</v>
      </c>
      <c r="J45" s="116">
        <v>63718472</v>
      </c>
      <c r="K45" s="119">
        <v>89719262</v>
      </c>
    </row>
    <row r="46" spans="1:11" x14ac:dyDescent="0.2">
      <c r="A46">
        <v>41</v>
      </c>
      <c r="B46" s="116">
        <v>23024954</v>
      </c>
      <c r="C46" s="116">
        <v>60532694</v>
      </c>
      <c r="D46" s="116">
        <v>83557648</v>
      </c>
      <c r="E46" s="116">
        <v>558985</v>
      </c>
      <c r="F46" s="116">
        <v>4665906</v>
      </c>
      <c r="G46" s="116">
        <v>5224891</v>
      </c>
      <c r="H46" s="116">
        <v>2702655</v>
      </c>
      <c r="I46" s="116">
        <v>262308</v>
      </c>
      <c r="J46" s="116">
        <v>65198600</v>
      </c>
      <c r="K46" s="119">
        <v>91747502</v>
      </c>
    </row>
    <row r="47" spans="1:11" x14ac:dyDescent="0.2">
      <c r="A47">
        <v>42</v>
      </c>
      <c r="B47" s="116">
        <v>23540459</v>
      </c>
      <c r="C47" s="116">
        <v>61990579</v>
      </c>
      <c r="D47" s="116">
        <v>85531038</v>
      </c>
      <c r="E47" s="116">
        <v>572313</v>
      </c>
      <c r="F47" s="116">
        <v>4783140</v>
      </c>
      <c r="G47" s="116">
        <v>5355453</v>
      </c>
      <c r="H47" s="116">
        <v>2769419</v>
      </c>
      <c r="I47" s="116">
        <v>269550</v>
      </c>
      <c r="J47" s="116">
        <v>66773719</v>
      </c>
      <c r="K47" s="119">
        <v>93925460</v>
      </c>
    </row>
    <row r="48" spans="1:11" x14ac:dyDescent="0.2">
      <c r="A48">
        <v>43</v>
      </c>
      <c r="B48" s="116">
        <v>24085760</v>
      </c>
      <c r="C48" s="116">
        <v>63485829</v>
      </c>
      <c r="D48" s="116">
        <v>87571589</v>
      </c>
      <c r="E48" s="116">
        <v>586240</v>
      </c>
      <c r="F48" s="116">
        <v>4902440</v>
      </c>
      <c r="G48" s="116">
        <v>5488680</v>
      </c>
      <c r="H48" s="116">
        <v>2839086</v>
      </c>
      <c r="I48" s="116">
        <v>276435</v>
      </c>
      <c r="J48" s="116">
        <v>68388269</v>
      </c>
      <c r="K48" s="119">
        <v>96175790</v>
      </c>
    </row>
    <row r="49" spans="1:11" x14ac:dyDescent="0.2">
      <c r="A49">
        <v>44</v>
      </c>
      <c r="B49" s="116">
        <v>24595403</v>
      </c>
      <c r="C49" s="116">
        <v>64892049</v>
      </c>
      <c r="D49" s="116">
        <v>89487452</v>
      </c>
      <c r="E49" s="116">
        <v>600334</v>
      </c>
      <c r="F49" s="116">
        <v>5023278</v>
      </c>
      <c r="G49" s="116">
        <v>5623612</v>
      </c>
      <c r="H49" s="116">
        <v>2904359</v>
      </c>
      <c r="I49" s="116">
        <v>282096</v>
      </c>
      <c r="J49" s="116">
        <v>69915327</v>
      </c>
      <c r="K49" s="119">
        <v>98297519</v>
      </c>
    </row>
    <row r="50" spans="1:11" x14ac:dyDescent="0.2">
      <c r="A50">
        <v>45</v>
      </c>
      <c r="B50" s="116">
        <v>25106963</v>
      </c>
      <c r="C50" s="116">
        <v>66367285</v>
      </c>
      <c r="D50" s="116">
        <v>91474248</v>
      </c>
      <c r="E50" s="116">
        <v>614020</v>
      </c>
      <c r="F50" s="116">
        <v>5144714</v>
      </c>
      <c r="G50" s="116">
        <v>5758734</v>
      </c>
      <c r="H50" s="116">
        <v>2970645</v>
      </c>
      <c r="I50" s="116">
        <v>289227</v>
      </c>
      <c r="J50" s="116">
        <v>71511999</v>
      </c>
      <c r="K50" s="119">
        <v>100492854</v>
      </c>
    </row>
    <row r="51" spans="1:11" x14ac:dyDescent="0.2">
      <c r="A51">
        <v>46</v>
      </c>
      <c r="B51" s="116">
        <v>25656907</v>
      </c>
      <c r="C51" s="116">
        <v>67906252</v>
      </c>
      <c r="D51" s="116">
        <v>93563159</v>
      </c>
      <c r="E51" s="116">
        <v>628765</v>
      </c>
      <c r="F51" s="116">
        <v>5269900</v>
      </c>
      <c r="G51" s="116">
        <v>5898665</v>
      </c>
      <c r="H51" s="116">
        <v>3044054</v>
      </c>
      <c r="I51" s="116">
        <v>296775</v>
      </c>
      <c r="J51" s="116">
        <v>73176152</v>
      </c>
      <c r="K51" s="119">
        <v>102802653</v>
      </c>
    </row>
    <row r="52" spans="1:11" x14ac:dyDescent="0.2">
      <c r="A52">
        <v>47</v>
      </c>
      <c r="B52" s="116">
        <v>26211985</v>
      </c>
      <c r="C52" s="116">
        <v>69458023</v>
      </c>
      <c r="D52" s="116">
        <v>95670008</v>
      </c>
      <c r="E52" s="116">
        <v>644042</v>
      </c>
      <c r="F52" s="116">
        <v>5395460</v>
      </c>
      <c r="G52" s="116">
        <v>6039502</v>
      </c>
      <c r="H52" s="116">
        <v>3118560</v>
      </c>
      <c r="I52" s="116">
        <v>304446</v>
      </c>
      <c r="J52" s="116">
        <v>74853483</v>
      </c>
      <c r="K52" s="119">
        <v>105132516</v>
      </c>
    </row>
    <row r="53" spans="1:11" x14ac:dyDescent="0.2">
      <c r="A53">
        <v>48</v>
      </c>
      <c r="B53" s="116">
        <v>26801980</v>
      </c>
      <c r="C53" s="116">
        <v>71061915</v>
      </c>
      <c r="D53" s="116">
        <v>97863895</v>
      </c>
      <c r="E53" s="116">
        <v>659443</v>
      </c>
      <c r="F53" s="116">
        <v>5521714</v>
      </c>
      <c r="G53" s="116">
        <v>6181157</v>
      </c>
      <c r="H53" s="116">
        <v>3199997</v>
      </c>
      <c r="I53" s="116">
        <v>311770</v>
      </c>
      <c r="J53" s="116">
        <v>76583629</v>
      </c>
      <c r="K53" s="119">
        <v>107556819</v>
      </c>
    </row>
    <row r="54" spans="1:11" x14ac:dyDescent="0.2">
      <c r="A54">
        <v>49</v>
      </c>
      <c r="B54" s="116">
        <v>27386798</v>
      </c>
      <c r="C54" s="116">
        <v>72614304</v>
      </c>
      <c r="D54" s="116">
        <v>100001102</v>
      </c>
      <c r="E54" s="116">
        <v>673586</v>
      </c>
      <c r="F54" s="116">
        <v>5634480</v>
      </c>
      <c r="G54" s="116">
        <v>6308066</v>
      </c>
      <c r="H54" s="116">
        <v>3278479</v>
      </c>
      <c r="I54" s="116">
        <v>318562</v>
      </c>
      <c r="J54" s="116">
        <v>78248784</v>
      </c>
      <c r="K54" s="119">
        <v>109906209</v>
      </c>
    </row>
    <row r="55" spans="1:11" x14ac:dyDescent="0.2">
      <c r="A55">
        <v>50</v>
      </c>
      <c r="B55" s="116">
        <v>27971399</v>
      </c>
      <c r="C55" s="116">
        <v>74208461</v>
      </c>
      <c r="D55" s="116">
        <v>102179860</v>
      </c>
      <c r="E55" s="116">
        <v>688574</v>
      </c>
      <c r="F55" s="116">
        <v>5761662</v>
      </c>
      <c r="G55" s="116">
        <v>6450236</v>
      </c>
      <c r="H55" s="116">
        <v>3359184</v>
      </c>
      <c r="I55" s="116">
        <v>326642</v>
      </c>
      <c r="J55" s="116">
        <v>79970123</v>
      </c>
      <c r="K55" s="119">
        <v>112315922</v>
      </c>
    </row>
    <row r="56" spans="1:11" x14ac:dyDescent="0.2">
      <c r="A56">
        <v>51</v>
      </c>
      <c r="B56" s="116">
        <v>28638040</v>
      </c>
      <c r="C56" s="116">
        <v>75888306</v>
      </c>
      <c r="D56" s="116">
        <v>104526346</v>
      </c>
      <c r="E56" s="116">
        <v>703915</v>
      </c>
      <c r="F56" s="116">
        <v>5887841</v>
      </c>
      <c r="G56" s="116">
        <v>6591756</v>
      </c>
      <c r="H56" s="116">
        <v>3455125</v>
      </c>
      <c r="I56" s="116">
        <v>335136</v>
      </c>
      <c r="J56" s="116">
        <v>81776147</v>
      </c>
      <c r="K56" s="119">
        <v>114908363</v>
      </c>
    </row>
    <row r="57" spans="1:11" x14ac:dyDescent="0.2">
      <c r="A57">
        <v>52</v>
      </c>
      <c r="B57" s="116">
        <v>29311156</v>
      </c>
      <c r="C57" s="116">
        <v>77605089</v>
      </c>
      <c r="D57" s="116">
        <v>106916245</v>
      </c>
      <c r="E57" s="116">
        <v>720195</v>
      </c>
      <c r="F57" s="116">
        <v>6014777</v>
      </c>
      <c r="G57" s="116">
        <v>6734972</v>
      </c>
      <c r="H57" s="116">
        <v>3548674</v>
      </c>
      <c r="I57" s="116">
        <v>340832</v>
      </c>
      <c r="J57" s="116">
        <v>83619866</v>
      </c>
      <c r="K57" s="119">
        <v>117540723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EEE8F0127EF74C9B946AAFB57806E4" ma:contentTypeVersion="12" ma:contentTypeDescription="Create a new document." ma:contentTypeScope="" ma:versionID="2f5697e292352e123c40ad9666958334">
  <xsd:schema xmlns:xsd="http://www.w3.org/2001/XMLSchema" xmlns:xs="http://www.w3.org/2001/XMLSchema" xmlns:p="http://schemas.microsoft.com/office/2006/metadata/properties" xmlns:ns2="cb80e927-f755-450c-a7e0-d2dbd087630b" xmlns:ns3="b4b80593-3d30-4b16-b226-552161c803df" targetNamespace="http://schemas.microsoft.com/office/2006/metadata/properties" ma:root="true" ma:fieldsID="23d719b18270e54202059c623259bc8d" ns2:_="" ns3:_="">
    <xsd:import namespace="cb80e927-f755-450c-a7e0-d2dbd087630b"/>
    <xsd:import namespace="b4b80593-3d30-4b16-b226-552161c80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80e927-f755-450c-a7e0-d2dbd08763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d96b42e-419a-4189-b55b-fb484703c6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b80593-3d30-4b16-b226-552161c803df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b7e9c9ce-9bfb-492c-b061-d0c94002109d}" ma:internalName="TaxCatchAll" ma:showField="CatchAllData" ma:web="b4b80593-3d30-4b16-b226-552161c80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b80e927-f755-450c-a7e0-d2dbd087630b">
      <Terms xmlns="http://schemas.microsoft.com/office/infopath/2007/PartnerControls"/>
    </lcf76f155ced4ddcb4097134ff3c332f>
    <TaxCatchAll xmlns="b4b80593-3d30-4b16-b226-552161c803df" xsi:nil="true"/>
  </documentManagement>
</p:properties>
</file>

<file path=customXml/itemProps1.xml><?xml version="1.0" encoding="utf-8"?>
<ds:datastoreItem xmlns:ds="http://schemas.openxmlformats.org/officeDocument/2006/customXml" ds:itemID="{431889F8-FC7D-4586-A2D9-922AA66FECD5}"/>
</file>

<file path=customXml/itemProps2.xml><?xml version="1.0" encoding="utf-8"?>
<ds:datastoreItem xmlns:ds="http://schemas.openxmlformats.org/officeDocument/2006/customXml" ds:itemID="{7C26B918-6BFD-4721-BA85-873CCC66123E}"/>
</file>

<file path=customXml/itemProps3.xml><?xml version="1.0" encoding="utf-8"?>
<ds:datastoreItem xmlns:ds="http://schemas.openxmlformats.org/officeDocument/2006/customXml" ds:itemID="{B862E550-E892-4EFC-BCD2-C977901935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Weekly Data</vt:lpstr>
      <vt:lpstr>FY 16 Running total of Traffic</vt:lpstr>
      <vt:lpstr>'Weekly Data'!Print_Area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 almasy</dc:creator>
  <cp:lastModifiedBy>Celeste Soucy</cp:lastModifiedBy>
  <cp:lastPrinted>2020-03-30T13:01:40Z</cp:lastPrinted>
  <dcterms:created xsi:type="dcterms:W3CDTF">2006-07-04T01:07:45Z</dcterms:created>
  <dcterms:modified xsi:type="dcterms:W3CDTF">2022-04-25T15:02:19Z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0x010100C1EEE8F0127EF74C9B946AAFB57806E4</vt:lpwstr>
  </property>
</Properties>
</file>