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ffic\ENGINEERING &amp; RESEARCH\Guidelines\03_Signals\Signal Plan Review\"/>
    </mc:Choice>
  </mc:AlternateContent>
  <xr:revisionPtr revIDLastSave="0" documentId="13_ncr:1_{F7A032B6-2A2E-4ABC-9DEA-FC9EB7303BEE}" xr6:coauthVersionLast="47" xr6:coauthVersionMax="47" xr10:uidLastSave="{00000000-0000-0000-0000-000000000000}"/>
  <bookViews>
    <workbookView xWindow="-19320" yWindow="-15" windowWidth="19440" windowHeight="15600" xr2:uid="{00000000-000D-0000-FFFF-FFFF00000000}"/>
  </bookViews>
  <sheets>
    <sheet name="Red and Yellow Time Calc Sheet" sheetId="1" r:id="rId1"/>
  </sheets>
  <definedNames>
    <definedName name="a">'Red and Yellow Time Calc Sheet'!$C$8</definedName>
    <definedName name="g">'Red and Yellow Time Calc Sheet'!$C$9</definedName>
    <definedName name="L">'Red and Yellow Time Calc Sheet'!$C$10</definedName>
    <definedName name="RleftCALC">'Red and Yellow Time Calc Sheet'!$C$28</definedName>
    <definedName name="RleftROUND">'Red and Yellow Time Calc Sheet'!$C$29</definedName>
    <definedName name="Rtempcalc">'Red and Yellow Time Calc Sheet'!$C$38</definedName>
    <definedName name="RthruCALC">'Red and Yellow Time Calc Sheet'!$C$21</definedName>
    <definedName name="RthruROUND">'Red and Yellow Time Calc Sheet'!$C$22</definedName>
    <definedName name="SPEED">'Red and Yellow Time Calc Sheet'!$C$3</definedName>
    <definedName name="t">'Red and Yellow Time Calc Sheet'!$C$7</definedName>
    <definedName name="V">'Red and Yellow Time Calc Sheet'!$C$3</definedName>
    <definedName name="Vrleft">'Red and Yellow Time Calc Sheet'!$C$14</definedName>
    <definedName name="Vthru">'Red and Yellow Time Calc Sheet'!$C$12</definedName>
    <definedName name="Vyleft">'Red and Yellow Time Calc Sheet'!$C$13</definedName>
    <definedName name="Wleft">'Red and Yellow Time Calc Sheet'!$C$5</definedName>
    <definedName name="Wtemp">'Red and Yellow Time Calc Sheet'!$C$6</definedName>
    <definedName name="Wthru">'Red and Yellow Time Calc Sheet'!$C$4</definedName>
    <definedName name="YleftCALC">'Red and Yellow Time Calc Sheet'!$C$25</definedName>
    <definedName name="YleftROUND">'Red and Yellow Time Calc Sheet'!$C$26</definedName>
    <definedName name="Ytempcalc">'Red and Yellow Time Calc Sheet'!$C$36</definedName>
    <definedName name="YthruCALC">'Red and Yellow Time Calc Sheet'!$C$18</definedName>
    <definedName name="YthruROUND">'Red and Yellow Time Calc Sheet'!$C$19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9" i="1" s="1"/>
  <c r="C28" i="1"/>
  <c r="C29" i="1" s="1"/>
  <c r="C13" i="1"/>
  <c r="C25" i="1" s="1"/>
  <c r="C26" i="1" s="1"/>
  <c r="C12" i="1"/>
  <c r="C18" i="1" s="1"/>
  <c r="C19" i="1" s="1"/>
  <c r="C36" i="1" l="1"/>
  <c r="C37" i="1" s="1"/>
  <c r="C21" i="1"/>
  <c r="C22" i="1" s="1"/>
</calcChain>
</file>

<file path=xl/sharedStrings.xml><?xml version="1.0" encoding="utf-8"?>
<sst xmlns="http://schemas.openxmlformats.org/spreadsheetml/2006/main" count="83" uniqueCount="50">
  <si>
    <t>V</t>
  </si>
  <si>
    <t>mph</t>
  </si>
  <si>
    <t>Units</t>
  </si>
  <si>
    <t>Value</t>
  </si>
  <si>
    <t>Comments</t>
  </si>
  <si>
    <t>ft</t>
  </si>
  <si>
    <t>t</t>
  </si>
  <si>
    <t>sec</t>
  </si>
  <si>
    <t>a</t>
  </si>
  <si>
    <t>g</t>
  </si>
  <si>
    <t>%</t>
  </si>
  <si>
    <t>L</t>
  </si>
  <si>
    <t>Calculated Yellow Clearance Value</t>
  </si>
  <si>
    <t>Variables</t>
  </si>
  <si>
    <t>**Note: Yellow Clearance shall be rounded to the nearest whole number EXCEPT for 40mph where 4.5 sec should be used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</si>
  <si>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calculated</t>
    </r>
  </si>
  <si>
    <t>Calculated Red Clearance Value</t>
  </si>
  <si>
    <r>
      <t>V</t>
    </r>
    <r>
      <rPr>
        <i/>
        <vertAlign val="subscript"/>
        <sz val="11"/>
        <color theme="1"/>
        <rFont val="Calibri"/>
        <family val="2"/>
        <scheme val="minor"/>
      </rPr>
      <t>thru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</si>
  <si>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Y,left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</si>
  <si>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R,left</t>
    </r>
  </si>
  <si>
    <r>
      <t>Y</t>
    </r>
    <r>
      <rPr>
        <i/>
        <vertAlign val="subscript"/>
        <sz val="11"/>
        <color theme="1"/>
        <rFont val="Calibri"/>
        <family val="2"/>
        <scheme val="minor"/>
      </rPr>
      <t>calculated</t>
    </r>
  </si>
  <si>
    <t>USER INPUT VARIABLES</t>
  </si>
  <si>
    <t>CALCULATED SPEED VALUES BASED ON NCHRP REPORT 731</t>
  </si>
  <si>
    <t>Adjusted speed for calculating Y and R for thru movements*</t>
  </si>
  <si>
    <t>Adjusted speed for calculating R for left-turn movements*</t>
  </si>
  <si>
    <t>*These values should only be used if 85th percentile speeds are unavailable</t>
  </si>
  <si>
    <r>
      <t>Y</t>
    </r>
    <r>
      <rPr>
        <b/>
        <vertAlign val="subscript"/>
        <sz val="14"/>
        <color theme="1"/>
        <rFont val="Calibri"/>
        <family val="2"/>
        <scheme val="minor"/>
      </rPr>
      <t>ROUNDED</t>
    </r>
  </si>
  <si>
    <r>
      <t>R</t>
    </r>
    <r>
      <rPr>
        <b/>
        <vertAlign val="subscript"/>
        <sz val="14"/>
        <color theme="1"/>
        <rFont val="Calibri"/>
        <family val="2"/>
        <scheme val="minor"/>
      </rPr>
      <t>ROUNDED</t>
    </r>
  </si>
  <si>
    <r>
      <t xml:space="preserve">Rounded Yellow Clearance Value - </t>
    </r>
    <r>
      <rPr>
        <b/>
        <sz val="14"/>
        <color theme="1"/>
        <rFont val="Calibri"/>
        <family val="2"/>
        <scheme val="minor"/>
      </rPr>
      <t>USE THIS VALUE**</t>
    </r>
  </si>
  <si>
    <r>
      <t xml:space="preserve">Rounded Red Clearance Value - </t>
    </r>
    <r>
      <rPr>
        <b/>
        <sz val="14"/>
        <color theme="1"/>
        <rFont val="Calibri"/>
        <family val="2"/>
        <scheme val="minor"/>
      </rPr>
      <t>USE THIS VALUE</t>
    </r>
  </si>
  <si>
    <r>
      <t>W</t>
    </r>
    <r>
      <rPr>
        <vertAlign val="subscript"/>
        <sz val="14"/>
        <rFont val="Calibri"/>
        <family val="2"/>
        <scheme val="minor"/>
      </rPr>
      <t>thru</t>
    </r>
  </si>
  <si>
    <r>
      <t>W</t>
    </r>
    <r>
      <rPr>
        <vertAlign val="subscript"/>
        <sz val="14"/>
        <rFont val="Calibri"/>
        <family val="2"/>
        <scheme val="minor"/>
      </rPr>
      <t>left</t>
    </r>
  </si>
  <si>
    <r>
      <t xml:space="preserve">Perception Reaction Time - </t>
    </r>
    <r>
      <rPr>
        <b/>
        <i/>
        <sz val="11"/>
        <color theme="1"/>
        <rFont val="Calibri"/>
        <family val="2"/>
        <scheme val="minor"/>
      </rPr>
      <t>Default is 1 second</t>
    </r>
  </si>
  <si>
    <r>
      <t>ft/sec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</si>
  <si>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r>
      <t xml:space="preserve">Deceleration rate - </t>
    </r>
    <r>
      <rPr>
        <b/>
        <i/>
        <sz val="11"/>
        <color theme="1"/>
        <rFont val="Calibri"/>
        <family val="2"/>
        <scheme val="minor"/>
      </rPr>
      <t>Default is 10 ft/sec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</si>
  <si>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r>
      <t xml:space="preserve">Approach Grade (percent) - </t>
    </r>
    <r>
      <rPr>
        <b/>
        <i/>
        <sz val="11"/>
        <color theme="1"/>
        <rFont val="Calibri"/>
        <family val="2"/>
        <scheme val="minor"/>
      </rPr>
      <t>Default is 0%</t>
    </r>
  </si>
  <si>
    <r>
      <t xml:space="preserve">Average length of vehicle - </t>
    </r>
    <r>
      <rPr>
        <b/>
        <i/>
        <sz val="11"/>
        <color theme="1"/>
        <rFont val="Calibri"/>
        <family val="2"/>
        <scheme val="minor"/>
      </rPr>
      <t>Default is 20 ft</t>
    </r>
  </si>
  <si>
    <r>
      <t>Rounded Red Clearance Value -</t>
    </r>
    <r>
      <rPr>
        <b/>
        <sz val="14"/>
        <color theme="1"/>
        <rFont val="Calibri"/>
        <family val="2"/>
        <scheme val="minor"/>
      </rPr>
      <t xml:space="preserve"> USE THIS VALUE</t>
    </r>
  </si>
  <si>
    <t>NOTE: These values may not be representative of the current conditions in the field. Field timings are being reviewed by NHDOT.</t>
  </si>
  <si>
    <r>
      <t xml:space="preserve">Rounded Yellow Clearance Value - </t>
    </r>
    <r>
      <rPr>
        <b/>
        <sz val="14"/>
        <color theme="1"/>
        <rFont val="Calibri"/>
        <family val="2"/>
        <scheme val="minor"/>
      </rPr>
      <t>USE THIS VALUE</t>
    </r>
  </si>
  <si>
    <t>Adjusted speed for calculating Y for left-turn movements*</t>
  </si>
  <si>
    <t>TEMPORARY ALTERNATING 2-WAY TRAFFIC SIGNAL TIMINGS ONLY</t>
  </si>
  <si>
    <t>THRU MOVEMENTS CALCULATIONS</t>
  </si>
  <si>
    <t>LEFT-TURN MOVEMENTS CALCULATIONS</t>
  </si>
  <si>
    <r>
      <t>W</t>
    </r>
    <r>
      <rPr>
        <vertAlign val="subscript"/>
        <sz val="14"/>
        <rFont val="Calibri"/>
        <family val="2"/>
        <scheme val="minor"/>
      </rPr>
      <t>temp</t>
    </r>
  </si>
  <si>
    <t>Intersection width used only for alternating 2-way traffic control, typically measured from stop line to stop line</t>
  </si>
  <si>
    <t>NOTE: This section is only to be used for For temporary alternating 2-way traffic control. 
             Temporary traffic signals shall be designed using a design speed of 20mph.</t>
  </si>
  <si>
    <r>
      <t xml:space="preserve">Posted Speed Limit, </t>
    </r>
    <r>
      <rPr>
        <b/>
        <i/>
        <sz val="11"/>
        <rFont val="Calibri"/>
        <family val="2"/>
        <scheme val="minor"/>
      </rPr>
      <t>NOTE: For temporary alternating 2-way traffic control, design speed shall be 20mph.</t>
    </r>
  </si>
  <si>
    <t xml:space="preserve">Intersection width measured from the back edge of the approaching movement stop line to the far side of the </t>
  </si>
  <si>
    <t>intersection as defined by the extension of the curb line or outside edge of the farthest travel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</si>
</sst>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auto="1"/>
      </right>
      <top style="thick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8" borderId="2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vertical="center"/>
    </xf>
    <xf numFmtId="0" fontId="1" fillId="8" borderId="34" xfId="0" applyFont="1" applyFill="1" applyBorder="1" applyAlignment="1">
      <alignment vertical="center"/>
    </xf>
    <xf numFmtId="0" fontId="1" fillId="8" borderId="35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0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50" xfId="0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3" fillId="5" borderId="8" xfId="0" applyFont="1" applyFill="1" applyBorder="1" applyAlignment="1">
      <alignment horizontal="right" vertical="center"/>
    </xf>
    <xf numFmtId="2" fontId="3" fillId="5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2" fontId="3" fillId="5" borderId="9" xfId="0" applyNumberFormat="1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right" vertical="center"/>
    </xf>
    <xf numFmtId="0" fontId="8" fillId="3" borderId="64" xfId="0" applyFont="1" applyFill="1" applyBorder="1" applyAlignment="1">
      <alignment horizontal="center" vertical="center"/>
    </xf>
    <xf numFmtId="164" fontId="5" fillId="3" borderId="64" xfId="0" applyNumberFormat="1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left" vertical="center"/>
    </xf>
    <xf numFmtId="0" fontId="8" fillId="3" borderId="66" xfId="0" applyFont="1" applyFill="1" applyBorder="1" applyAlignment="1">
      <alignment horizontal="left" vertical="center"/>
    </xf>
    <xf numFmtId="0" fontId="8" fillId="3" borderId="6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15" xfId="0" applyFont="1" applyFill="1" applyBorder="1" applyAlignment="1">
      <alignment horizontal="center" vertical="center"/>
    </xf>
    <xf numFmtId="2" fontId="3" fillId="5" borderId="15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164" fontId="5" fillId="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51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3" fillId="5" borderId="4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2" fillId="8" borderId="60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0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7" borderId="34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33" xfId="0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A7" zoomScaleNormal="100" workbookViewId="0">
      <selection activeCell="D14" sqref="D14"/>
    </sheetView>
  </sheetViews>
  <sheetFormatPr defaultRowHeight="15" x14ac:dyDescent="0.25"/>
  <cols>
    <col min="1" max="1" width="10.5703125" style="13" bestFit="1" customWidth="1"/>
    <col min="2" max="2" width="9.140625" style="77"/>
    <col min="3" max="3" width="9.140625" style="25" customWidth="1"/>
    <col min="4" max="4" width="9.42578125" style="13" customWidth="1"/>
    <col min="5" max="11" width="9.140625" style="13"/>
    <col min="12" max="12" width="26.5703125" style="13" customWidth="1"/>
    <col min="13" max="16384" width="9.140625" style="13"/>
  </cols>
  <sheetData>
    <row r="1" spans="1:12" ht="19.5" thickTop="1" x14ac:dyDescent="0.25">
      <c r="A1" s="81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x14ac:dyDescent="0.25">
      <c r="A2" s="14" t="s">
        <v>13</v>
      </c>
      <c r="B2" s="15" t="s">
        <v>2</v>
      </c>
      <c r="C2" s="15" t="s">
        <v>3</v>
      </c>
      <c r="D2" s="16" t="s">
        <v>4</v>
      </c>
      <c r="E2" s="17"/>
      <c r="F2" s="17"/>
      <c r="G2" s="17"/>
      <c r="H2" s="17"/>
      <c r="I2" s="17"/>
      <c r="J2" s="17"/>
      <c r="K2" s="17"/>
      <c r="L2" s="18"/>
    </row>
    <row r="3" spans="1:12" ht="33" customHeight="1" x14ac:dyDescent="0.25">
      <c r="A3" s="19" t="s">
        <v>0</v>
      </c>
      <c r="B3" s="20" t="s">
        <v>1</v>
      </c>
      <c r="C3" s="21"/>
      <c r="D3" s="111" t="s">
        <v>47</v>
      </c>
      <c r="E3" s="112"/>
      <c r="F3" s="112"/>
      <c r="G3" s="112"/>
      <c r="H3" s="112"/>
      <c r="I3" s="112"/>
      <c r="J3" s="112"/>
      <c r="K3" s="112"/>
      <c r="L3" s="113"/>
    </row>
    <row r="4" spans="1:12" ht="20.25" customHeight="1" x14ac:dyDescent="0.25">
      <c r="A4" s="19" t="s">
        <v>30</v>
      </c>
      <c r="B4" s="20" t="s">
        <v>5</v>
      </c>
      <c r="C4" s="21"/>
      <c r="D4" s="114" t="s">
        <v>48</v>
      </c>
      <c r="E4" s="9"/>
      <c r="F4" s="9"/>
      <c r="G4" s="9"/>
      <c r="H4" s="9"/>
      <c r="I4" s="9"/>
      <c r="J4" s="9"/>
      <c r="K4" s="9"/>
      <c r="L4" s="10"/>
    </row>
    <row r="5" spans="1:12" ht="20.25" x14ac:dyDescent="0.25">
      <c r="A5" s="19" t="s">
        <v>31</v>
      </c>
      <c r="B5" s="20" t="s">
        <v>5</v>
      </c>
      <c r="C5" s="21"/>
      <c r="D5" s="115" t="s">
        <v>49</v>
      </c>
      <c r="E5" s="11"/>
      <c r="F5" s="11"/>
      <c r="G5" s="11"/>
      <c r="H5" s="11"/>
      <c r="I5" s="11"/>
      <c r="J5" s="11"/>
      <c r="K5" s="11"/>
      <c r="L5" s="12"/>
    </row>
    <row r="6" spans="1:12" ht="20.25" customHeight="1" x14ac:dyDescent="0.25">
      <c r="A6" s="78" t="s">
        <v>44</v>
      </c>
      <c r="B6" s="79" t="s">
        <v>5</v>
      </c>
      <c r="C6" s="80"/>
      <c r="D6" s="118" t="s">
        <v>45</v>
      </c>
      <c r="E6" s="116"/>
      <c r="F6" s="116"/>
      <c r="G6" s="116"/>
      <c r="H6" s="116"/>
      <c r="I6" s="116"/>
      <c r="J6" s="116"/>
      <c r="K6" s="116"/>
      <c r="L6" s="117"/>
    </row>
    <row r="7" spans="1:12" ht="15" customHeight="1" x14ac:dyDescent="0.25">
      <c r="A7" s="22" t="s">
        <v>6</v>
      </c>
      <c r="B7" s="23" t="s">
        <v>7</v>
      </c>
      <c r="C7" s="23">
        <v>1</v>
      </c>
      <c r="D7" s="24" t="s">
        <v>32</v>
      </c>
      <c r="E7" s="25"/>
      <c r="F7" s="25"/>
      <c r="G7" s="25"/>
      <c r="H7" s="25"/>
      <c r="I7" s="25"/>
      <c r="J7" s="25"/>
      <c r="K7" s="25"/>
      <c r="L7" s="26"/>
    </row>
    <row r="8" spans="1:12" ht="17.25" customHeight="1" x14ac:dyDescent="0.25">
      <c r="A8" s="27" t="s">
        <v>8</v>
      </c>
      <c r="B8" s="28" t="s">
        <v>33</v>
      </c>
      <c r="C8" s="28">
        <v>10</v>
      </c>
      <c r="D8" s="24" t="s">
        <v>34</v>
      </c>
      <c r="E8" s="25"/>
      <c r="F8" s="25"/>
      <c r="G8" s="25"/>
      <c r="H8" s="25"/>
      <c r="I8" s="25"/>
      <c r="J8" s="25"/>
      <c r="K8" s="25"/>
      <c r="L8" s="26"/>
    </row>
    <row r="9" spans="1:12" ht="15" customHeight="1" x14ac:dyDescent="0.25">
      <c r="A9" s="27" t="s">
        <v>9</v>
      </c>
      <c r="B9" s="28" t="s">
        <v>10</v>
      </c>
      <c r="C9" s="28">
        <v>0</v>
      </c>
      <c r="D9" s="24" t="s">
        <v>35</v>
      </c>
      <c r="E9" s="25"/>
      <c r="F9" s="25"/>
      <c r="G9" s="25"/>
      <c r="H9" s="25"/>
      <c r="I9" s="25"/>
      <c r="J9" s="25"/>
      <c r="K9" s="25"/>
      <c r="L9" s="26"/>
    </row>
    <row r="10" spans="1:12" ht="15.75" customHeight="1" thickBot="1" x14ac:dyDescent="0.3">
      <c r="A10" s="29" t="s">
        <v>11</v>
      </c>
      <c r="B10" s="30" t="s">
        <v>5</v>
      </c>
      <c r="C10" s="30">
        <v>20</v>
      </c>
      <c r="D10" s="31" t="s">
        <v>36</v>
      </c>
      <c r="E10" s="32"/>
      <c r="F10" s="32"/>
      <c r="G10" s="32"/>
      <c r="H10" s="32"/>
      <c r="I10" s="32"/>
      <c r="J10" s="32"/>
      <c r="K10" s="32"/>
      <c r="L10" s="33"/>
    </row>
    <row r="11" spans="1:12" ht="19.5" thickTop="1" x14ac:dyDescent="0.25">
      <c r="A11" s="34"/>
      <c r="B11" s="35"/>
      <c r="C11" s="35"/>
      <c r="D11" s="35" t="s">
        <v>22</v>
      </c>
      <c r="E11" s="35"/>
      <c r="F11" s="35"/>
      <c r="G11" s="35"/>
      <c r="H11" s="35"/>
      <c r="I11" s="35"/>
      <c r="J11" s="35"/>
      <c r="K11" s="35"/>
      <c r="L11" s="36"/>
    </row>
    <row r="12" spans="1:12" ht="18" customHeight="1" x14ac:dyDescent="0.25">
      <c r="A12" s="37" t="s">
        <v>17</v>
      </c>
      <c r="B12" s="38" t="s">
        <v>1</v>
      </c>
      <c r="C12" s="38">
        <f>V+7</f>
        <v>7</v>
      </c>
      <c r="D12" s="39" t="s">
        <v>23</v>
      </c>
      <c r="E12" s="40"/>
      <c r="F12" s="40"/>
      <c r="G12" s="40"/>
      <c r="H12" s="40"/>
      <c r="I12" s="40"/>
      <c r="J12" s="40"/>
      <c r="K12" s="40"/>
      <c r="L12" s="41"/>
    </row>
    <row r="13" spans="1:12" ht="18" customHeight="1" x14ac:dyDescent="0.25">
      <c r="A13" s="42" t="s">
        <v>18</v>
      </c>
      <c r="B13" s="43" t="s">
        <v>1</v>
      </c>
      <c r="C13" s="43">
        <f>V-5</f>
        <v>-5</v>
      </c>
      <c r="D13" s="44" t="s">
        <v>40</v>
      </c>
      <c r="E13" s="45"/>
      <c r="F13" s="45"/>
      <c r="G13" s="45"/>
      <c r="H13" s="45"/>
      <c r="I13" s="45"/>
      <c r="J13" s="45"/>
      <c r="K13" s="45"/>
      <c r="L13" s="46"/>
    </row>
    <row r="14" spans="1:12" ht="18" customHeight="1" x14ac:dyDescent="0.25">
      <c r="A14" s="47" t="s">
        <v>19</v>
      </c>
      <c r="B14" s="48" t="s">
        <v>1</v>
      </c>
      <c r="C14" s="48">
        <v>20</v>
      </c>
      <c r="D14" s="49" t="s">
        <v>24</v>
      </c>
      <c r="E14" s="50"/>
      <c r="F14" s="50"/>
      <c r="G14" s="50"/>
      <c r="H14" s="50"/>
      <c r="I14" s="50"/>
      <c r="J14" s="50"/>
      <c r="K14" s="50"/>
      <c r="L14" s="51"/>
    </row>
    <row r="15" spans="1:12" ht="15.75" customHeight="1" thickBot="1" x14ac:dyDescent="0.3">
      <c r="A15" s="119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ht="16.5" thickTop="1" thickBot="1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8.75" x14ac:dyDescent="0.25">
      <c r="A17" s="99" t="s">
        <v>42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</row>
    <row r="18" spans="1:12" ht="18" customHeight="1" x14ac:dyDescent="0.25">
      <c r="A18" s="52" t="s">
        <v>20</v>
      </c>
      <c r="B18" s="38" t="s">
        <v>7</v>
      </c>
      <c r="C18" s="53">
        <f>t+((1.47*Vthru)/(2*a+64.4*g))</f>
        <v>1.5145</v>
      </c>
      <c r="D18" s="102" t="s">
        <v>12</v>
      </c>
      <c r="E18" s="103"/>
      <c r="F18" s="103"/>
      <c r="G18" s="103"/>
      <c r="H18" s="103"/>
      <c r="I18" s="103"/>
      <c r="J18" s="103"/>
      <c r="K18" s="103"/>
      <c r="L18" s="104"/>
    </row>
    <row r="19" spans="1:12" ht="21" customHeight="1" x14ac:dyDescent="0.25">
      <c r="A19" s="54" t="s">
        <v>26</v>
      </c>
      <c r="B19" s="55" t="s">
        <v>7</v>
      </c>
      <c r="C19" s="56">
        <f>IF(YthruCALC&lt;4,4,ROUND(YthruCALC,0))</f>
        <v>4</v>
      </c>
      <c r="D19" s="108" t="s">
        <v>28</v>
      </c>
      <c r="E19" s="109"/>
      <c r="F19" s="109"/>
      <c r="G19" s="109"/>
      <c r="H19" s="109"/>
      <c r="I19" s="109"/>
      <c r="J19" s="109"/>
      <c r="K19" s="109"/>
      <c r="L19" s="110"/>
    </row>
    <row r="20" spans="1:12" ht="15" customHeight="1" x14ac:dyDescent="0.25">
      <c r="A20" s="57" t="s">
        <v>14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8" customHeight="1" x14ac:dyDescent="0.25">
      <c r="A21" s="52" t="s">
        <v>15</v>
      </c>
      <c r="B21" s="60" t="s">
        <v>7</v>
      </c>
      <c r="C21" s="60">
        <f>((Wthru+L)/(1.47*Vthru))-1</f>
        <v>0.94363459669582128</v>
      </c>
      <c r="D21" s="87" t="s">
        <v>16</v>
      </c>
      <c r="E21" s="88"/>
      <c r="F21" s="88"/>
      <c r="G21" s="88"/>
      <c r="H21" s="88"/>
      <c r="I21" s="88"/>
      <c r="J21" s="88"/>
      <c r="K21" s="88"/>
      <c r="L21" s="89"/>
    </row>
    <row r="22" spans="1:12" ht="21.75" customHeight="1" thickBot="1" x14ac:dyDescent="0.3">
      <c r="A22" s="61" t="s">
        <v>27</v>
      </c>
      <c r="B22" s="62" t="s">
        <v>7</v>
      </c>
      <c r="C22" s="63">
        <f>IF(RthruCALC&lt;2,2,IF(RthruCALC&gt;6,6,ROUND(RthruCALC,0.5)))</f>
        <v>2</v>
      </c>
      <c r="D22" s="64" t="s">
        <v>29</v>
      </c>
      <c r="E22" s="65"/>
      <c r="F22" s="65"/>
      <c r="G22" s="65"/>
      <c r="H22" s="65"/>
      <c r="I22" s="65"/>
      <c r="J22" s="65"/>
      <c r="K22" s="65"/>
      <c r="L22" s="66"/>
    </row>
    <row r="23" spans="1:12" ht="15.75" thickBot="1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8.75" x14ac:dyDescent="0.25">
      <c r="A24" s="99" t="s">
        <v>43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2" ht="18" x14ac:dyDescent="0.25">
      <c r="A25" s="52" t="s">
        <v>20</v>
      </c>
      <c r="B25" s="38" t="s">
        <v>7</v>
      </c>
      <c r="C25" s="53">
        <f>t+((1.47*Vyleft)/(2*a+64.4*g))</f>
        <v>0.63250000000000006</v>
      </c>
      <c r="D25" s="87" t="s">
        <v>12</v>
      </c>
      <c r="E25" s="88"/>
      <c r="F25" s="88"/>
      <c r="G25" s="88"/>
      <c r="H25" s="88"/>
      <c r="I25" s="88"/>
      <c r="J25" s="88"/>
      <c r="K25" s="88"/>
      <c r="L25" s="89"/>
    </row>
    <row r="26" spans="1:12" ht="21" customHeight="1" x14ac:dyDescent="0.25">
      <c r="A26" s="67" t="s">
        <v>26</v>
      </c>
      <c r="B26" s="68" t="s">
        <v>7</v>
      </c>
      <c r="C26" s="69">
        <f>IF(YleftCALC&lt;4,4,ROUND(YleftCALC,0))</f>
        <v>4</v>
      </c>
      <c r="D26" s="96" t="s">
        <v>28</v>
      </c>
      <c r="E26" s="97"/>
      <c r="F26" s="97"/>
      <c r="G26" s="97"/>
      <c r="H26" s="97"/>
      <c r="I26" s="97"/>
      <c r="J26" s="97"/>
      <c r="K26" s="97"/>
      <c r="L26" s="98"/>
    </row>
    <row r="27" spans="1:12" ht="15" customHeight="1" x14ac:dyDescent="0.25">
      <c r="A27" s="57" t="s">
        <v>14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</row>
    <row r="28" spans="1:12" ht="18" customHeight="1" x14ac:dyDescent="0.25">
      <c r="A28" s="70" t="s">
        <v>15</v>
      </c>
      <c r="B28" s="71" t="s">
        <v>7</v>
      </c>
      <c r="C28" s="72">
        <f>((Wleft+L)/(1.47*Vrleft))-1</f>
        <v>-0.31972789115646261</v>
      </c>
      <c r="D28" s="87" t="s">
        <v>16</v>
      </c>
      <c r="E28" s="88"/>
      <c r="F28" s="88"/>
      <c r="G28" s="88"/>
      <c r="H28" s="88"/>
      <c r="I28" s="88"/>
      <c r="J28" s="88"/>
      <c r="K28" s="88"/>
      <c r="L28" s="89"/>
    </row>
    <row r="29" spans="1:12" ht="21.75" customHeight="1" thickBot="1" x14ac:dyDescent="0.3">
      <c r="A29" s="73" t="s">
        <v>27</v>
      </c>
      <c r="B29" s="74" t="s">
        <v>7</v>
      </c>
      <c r="C29" s="75">
        <f>IF(RleftCALC&lt;2,2,IF(RleftCALC&gt;6,6,ROUND(RleftCALC,0.5)))</f>
        <v>2</v>
      </c>
      <c r="D29" s="93" t="s">
        <v>37</v>
      </c>
      <c r="E29" s="94"/>
      <c r="F29" s="94"/>
      <c r="G29" s="94"/>
      <c r="H29" s="94"/>
      <c r="I29" s="94"/>
      <c r="J29" s="94"/>
      <c r="K29" s="94"/>
      <c r="L29" s="95"/>
    </row>
    <row r="30" spans="1:12" ht="15.75" thickTop="1" x14ac:dyDescent="0.25">
      <c r="A30" s="76" t="s">
        <v>38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2" spans="1:12" ht="15.75" thickBot="1" x14ac:dyDescent="0.3"/>
    <row r="33" spans="1:12" ht="19.5" thickTop="1" x14ac:dyDescent="0.25">
      <c r="A33" s="105" t="s">
        <v>41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2" ht="15" customHeight="1" x14ac:dyDescent="0.25">
      <c r="A34" s="84" t="s">
        <v>46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</row>
    <row r="35" spans="1:12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2" ht="18" x14ac:dyDescent="0.25">
      <c r="A36" s="52" t="s">
        <v>20</v>
      </c>
      <c r="B36" s="38" t="s">
        <v>7</v>
      </c>
      <c r="C36" s="53">
        <f>t+((1.47*Vthru)/(2*a+64.4*g))</f>
        <v>1.5145</v>
      </c>
      <c r="D36" s="87" t="s">
        <v>12</v>
      </c>
      <c r="E36" s="88"/>
      <c r="F36" s="88"/>
      <c r="G36" s="88"/>
      <c r="H36" s="88"/>
      <c r="I36" s="88"/>
      <c r="J36" s="88"/>
      <c r="K36" s="88"/>
      <c r="L36" s="89"/>
    </row>
    <row r="37" spans="1:12" ht="21" customHeight="1" x14ac:dyDescent="0.25">
      <c r="A37" s="67" t="s">
        <v>26</v>
      </c>
      <c r="B37" s="68" t="s">
        <v>7</v>
      </c>
      <c r="C37" s="69">
        <f>IF(Ytempcalc&lt;4,4,ROUND(Ytempcalc,0))</f>
        <v>4</v>
      </c>
      <c r="D37" s="90" t="s">
        <v>39</v>
      </c>
      <c r="E37" s="91"/>
      <c r="F37" s="91"/>
      <c r="G37" s="91"/>
      <c r="H37" s="91"/>
      <c r="I37" s="91"/>
      <c r="J37" s="91"/>
      <c r="K37" s="91"/>
      <c r="L37" s="92"/>
    </row>
    <row r="38" spans="1:12" ht="18" customHeight="1" x14ac:dyDescent="0.25">
      <c r="A38" s="52" t="s">
        <v>15</v>
      </c>
      <c r="B38" s="38" t="s">
        <v>7</v>
      </c>
      <c r="C38" s="60">
        <f>((Wtemp+L)/(1.47*Vrleft))-1</f>
        <v>-0.31972789115646261</v>
      </c>
      <c r="D38" s="87" t="s">
        <v>16</v>
      </c>
      <c r="E38" s="88"/>
      <c r="F38" s="88"/>
      <c r="G38" s="88"/>
      <c r="H38" s="88"/>
      <c r="I38" s="88"/>
      <c r="J38" s="88"/>
      <c r="K38" s="88"/>
      <c r="L38" s="89"/>
    </row>
    <row r="39" spans="1:12" ht="21.75" customHeight="1" thickBot="1" x14ac:dyDescent="0.3">
      <c r="A39" s="73" t="s">
        <v>27</v>
      </c>
      <c r="B39" s="74" t="s">
        <v>7</v>
      </c>
      <c r="C39" s="75">
        <f>ROUNDUP(Rtempcalc,0.5)+2</f>
        <v>1</v>
      </c>
      <c r="D39" s="93" t="s">
        <v>37</v>
      </c>
      <c r="E39" s="94"/>
      <c r="F39" s="94"/>
      <c r="G39" s="94"/>
      <c r="H39" s="94"/>
      <c r="I39" s="94"/>
      <c r="J39" s="94"/>
      <c r="K39" s="94"/>
      <c r="L39" s="95"/>
    </row>
  </sheetData>
  <mergeCells count="16">
    <mergeCell ref="A17:L17"/>
    <mergeCell ref="D19:L19"/>
    <mergeCell ref="D25:L25"/>
    <mergeCell ref="D28:L28"/>
    <mergeCell ref="D36:L36"/>
    <mergeCell ref="D37:L37"/>
    <mergeCell ref="D38:L38"/>
    <mergeCell ref="D39:L39"/>
    <mergeCell ref="D21:L21"/>
    <mergeCell ref="D26:L26"/>
    <mergeCell ref="A24:L24"/>
    <mergeCell ref="A33:L33"/>
    <mergeCell ref="D29:L29"/>
    <mergeCell ref="A1:L1"/>
    <mergeCell ref="A34:L35"/>
    <mergeCell ref="D18:L18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Red and Yellow Time Calc Sheet</vt:lpstr>
      <vt:lpstr>a</vt:lpstr>
      <vt:lpstr>g</vt:lpstr>
      <vt:lpstr>L</vt:lpstr>
      <vt:lpstr>RleftCALC</vt:lpstr>
      <vt:lpstr>RleftROUND</vt:lpstr>
      <vt:lpstr>Rtempcalc</vt:lpstr>
      <vt:lpstr>RthruCALC</vt:lpstr>
      <vt:lpstr>RthruROUND</vt:lpstr>
      <vt:lpstr>SPEED</vt:lpstr>
      <vt:lpstr>t</vt:lpstr>
      <vt:lpstr>V</vt:lpstr>
      <vt:lpstr>Vrleft</vt:lpstr>
      <vt:lpstr>Vthru</vt:lpstr>
      <vt:lpstr>Vyleft</vt:lpstr>
      <vt:lpstr>Wleft</vt:lpstr>
      <vt:lpstr>Wtemp</vt:lpstr>
      <vt:lpstr>Wthru</vt:lpstr>
      <vt:lpstr>YleftCALC</vt:lpstr>
      <vt:lpstr>YleftROUND</vt:lpstr>
      <vt:lpstr>Ytempcalc</vt:lpstr>
      <vt:lpstr>YthruCALC</vt:lpstr>
      <vt:lpstr>YthruROUND</vt:lpstr>
    </vt:vector>
  </TitlesOfParts>
  <Company>NH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Crouch, Peter</dc:creator>
  <cp:lastModifiedBy>ODonnell, Michael</cp:lastModifiedBy>
  <cp:lastPrinted>2021-08-19T15:02:53Z</cp:lastPrinted>
  <dcterms:created xsi:type="dcterms:W3CDTF">2018-04-20T11:11:40Z</dcterms:created>
  <dcterms:modified xsi:type="dcterms:W3CDTF">2023-12-05T16:05:26Z</dcterms:modified>
</cp:coreProperties>
</file>