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drawings/drawing70.xml" ContentType="application/vnd.openxmlformats-officedocument.drawingml.chartshapes+xml"/>
  <Override PartName="/xl/workbook.xml" ContentType="application/vnd.openxmlformats-officedocument.spreadsheetml.sheet.main+xml"/>
  <Override PartName="/xl/worksheets/sheet5.xml" ContentType="application/vnd.openxmlformats-officedocument.spreadsheetml.worksheet+xml"/>
  <Override PartName="/xl/charts/chart67.xml" ContentType="application/vnd.openxmlformats-officedocument.drawingml.chart+xml"/>
  <Override PartName="/xl/drawings/drawing69.xml" ContentType="application/vnd.openxmlformats-officedocument.drawing+xml"/>
  <Override PartName="/xl/charts/chart68.xml" ContentType="application/vnd.openxmlformats-officedocument.drawingml.char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68.xml" ContentType="application/vnd.openxmlformats-officedocument.drawing+xml"/>
  <Override PartName="/xl/charts/chart66.xml" ContentType="application/vnd.openxmlformats-officedocument.drawingml.chart+xml"/>
  <Override PartName="/xl/drawings/drawing67.xml" ContentType="application/vnd.openxmlformats-officedocument.drawing+xml"/>
  <Override PartName="/xl/charts/chart50.xml" ContentType="application/vnd.openxmlformats-officedocument.drawingml.chart+xml"/>
  <Override PartName="/xl/drawings/drawing51.xml" ContentType="application/vnd.openxmlformats-officedocument.drawing+xml"/>
  <Override PartName="/xl/charts/chart49.xml" ContentType="application/vnd.openxmlformats-officedocument.drawingml.chart+xml"/>
  <Override PartName="/xl/drawings/drawing50.xml" ContentType="application/vnd.openxmlformats-officedocument.drawing+xml"/>
  <Override PartName="/xl/drawings/drawing52.xml" ContentType="application/vnd.openxmlformats-officedocument.drawing+xml"/>
  <Override PartName="/xl/charts/chart51.xml" ContentType="application/vnd.openxmlformats-officedocument.drawingml.chart+xml"/>
  <Override PartName="/xl/drawings/drawing53.xml" ContentType="application/vnd.openxmlformats-officedocument.drawing+xml"/>
  <Override PartName="/xl/charts/chart52.xml" ContentType="application/vnd.openxmlformats-officedocument.drawingml.chart+xml"/>
  <Override PartName="/xl/drawings/drawing54.xml" ContentType="application/vnd.openxmlformats-officedocument.drawing+xml"/>
  <Override PartName="/xl/charts/chart53.xml" ContentType="application/vnd.openxmlformats-officedocument.drawingml.chart+xml"/>
  <Override PartName="/xl/charts/chart48.xml" ContentType="application/vnd.openxmlformats-officedocument.drawingml.chart+xml"/>
  <Override PartName="/xl/drawings/drawing49.xml" ContentType="application/vnd.openxmlformats-officedocument.drawing+xml"/>
  <Override PartName="/xl/charts/chart47.xml" ContentType="application/vnd.openxmlformats-officedocument.drawingml.chart+xml"/>
  <Override PartName="/xl/drawings/drawing44.xml" ContentType="application/vnd.openxmlformats-officedocument.drawing+xml"/>
  <Override PartName="/xl/charts/chart43.xml" ContentType="application/vnd.openxmlformats-officedocument.drawingml.chart+xml"/>
  <Override PartName="/xl/drawings/drawing45.xml" ContentType="application/vnd.openxmlformats-officedocument.drawing+xml"/>
  <Override PartName="/xl/charts/chart44.xml" ContentType="application/vnd.openxmlformats-officedocument.drawingml.chart+xml"/>
  <Override PartName="/xl/drawings/drawing46.xml" ContentType="application/vnd.openxmlformats-officedocument.drawing+xml"/>
  <Override PartName="/xl/charts/chart45.xml" ContentType="application/vnd.openxmlformats-officedocument.drawingml.chart+xml"/>
  <Override PartName="/xl/drawings/drawing47.xml" ContentType="application/vnd.openxmlformats-officedocument.drawing+xml"/>
  <Override PartName="/xl/charts/chart46.xml" ContentType="application/vnd.openxmlformats-officedocument.drawingml.chart+xml"/>
  <Override PartName="/xl/worksheets/sheet1.xml" ContentType="application/vnd.openxmlformats-officedocument.spreadsheetml.worksheet+xml"/>
  <Override PartName="/xl/drawings/drawing55.xml" ContentType="application/vnd.openxmlformats-officedocument.drawing+xml"/>
  <Override PartName="/xl/charts/chart54.xml" ContentType="application/vnd.openxmlformats-officedocument.drawingml.chart+xml"/>
  <Override PartName="/xl/drawings/drawing56.xml" ContentType="application/vnd.openxmlformats-officedocument.drawing+xml"/>
  <Override PartName="/xl/charts/chart61.xml" ContentType="application/vnd.openxmlformats-officedocument.drawingml.chart+xml"/>
  <Override PartName="/xl/drawings/drawing63.xml" ContentType="application/vnd.openxmlformats-officedocument.drawing+xml"/>
  <Override PartName="/xl/charts/chart62.xml" ContentType="application/vnd.openxmlformats-officedocument.drawingml.chart+xml"/>
  <Override PartName="/xl/drawings/drawing64.xml" ContentType="application/vnd.openxmlformats-officedocument.drawing+xml"/>
  <Override PartName="/xl/charts/chart63.xml" ContentType="application/vnd.openxmlformats-officedocument.drawingml.chart+xml"/>
  <Override PartName="/xl/drawings/drawing65.xml" ContentType="application/vnd.openxmlformats-officedocument.drawing+xml"/>
  <Override PartName="/xl/charts/chart64.xml" ContentType="application/vnd.openxmlformats-officedocument.drawingml.chart+xml"/>
  <Override PartName="/xl/drawings/drawing66.xml" ContentType="application/vnd.openxmlformats-officedocument.drawing+xml"/>
  <Override PartName="/xl/charts/chart65.xml" ContentType="application/vnd.openxmlformats-officedocument.drawingml.chart+xml"/>
  <Override PartName="/xl/drawings/drawing62.xml" ContentType="application/vnd.openxmlformats-officedocument.drawing+xml"/>
  <Override PartName="/xl/charts/chart60.xml" ContentType="application/vnd.openxmlformats-officedocument.drawingml.chart+xml"/>
  <Override PartName="/xl/drawings/drawing61.xml" ContentType="application/vnd.openxmlformats-officedocument.drawing+xml"/>
  <Override PartName="/xl/charts/chart55.xml" ContentType="application/vnd.openxmlformats-officedocument.drawingml.chart+xml"/>
  <Override PartName="/xl/drawings/drawing57.xml" ContentType="application/vnd.openxmlformats-officedocument.drawing+xml"/>
  <Override PartName="/xl/charts/chart56.xml" ContentType="application/vnd.openxmlformats-officedocument.drawingml.chart+xml"/>
  <Override PartName="/xl/drawings/drawing58.xml" ContentType="application/vnd.openxmlformats-officedocument.drawing+xml"/>
  <Override PartName="/xl/charts/chart57.xml" ContentType="application/vnd.openxmlformats-officedocument.drawingml.chart+xml"/>
  <Override PartName="/xl/drawings/drawing59.xml" ContentType="application/vnd.openxmlformats-officedocument.drawing+xml"/>
  <Override PartName="/xl/charts/chart58.xml" ContentType="application/vnd.openxmlformats-officedocument.drawingml.chart+xml"/>
  <Override PartName="/xl/drawings/drawing60.xml" ContentType="application/vnd.openxmlformats-officedocument.drawing+xml"/>
  <Override PartName="/xl/charts/chart59.xml" ContentType="application/vnd.openxmlformats-officedocument.drawingml.chart+xml"/>
  <Override PartName="/xl/charts/chart42.xml" ContentType="application/vnd.openxmlformats-officedocument.drawingml.chart+xml"/>
  <Override PartName="/xl/drawings/drawing48.xml" ContentType="application/vnd.openxmlformats-officedocument.drawing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theme/theme1.xml" ContentType="application/vnd.openxmlformats-officedocument.theme+xml"/>
  <Override PartName="/xl/chartsheets/sheet1.xml" ContentType="application/vnd.openxmlformats-officedocument.spreadsheetml.chartsheet+xml"/>
  <Override PartName="/xl/worksheets/sheet69.xml" ContentType="application/vnd.openxmlformats-officedocument.spreadsheetml.worksheet+xml"/>
  <Override PartName="/xl/worksheets/sheet62.xml" ContentType="application/vnd.openxmlformats-officedocument.spreadsheetml.worksheet+xml"/>
  <Override PartName="/xl/worksheets/sheet61.xml" ContentType="application/vnd.openxmlformats-officedocument.spreadsheetml.worksheet+xml"/>
  <Override PartName="/xl/worksheets/sheet60.xml" ContentType="application/vnd.openxmlformats-officedocument.spreadsheetml.worksheet+xml"/>
  <Override PartName="/xl/worksheets/sheet59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drawings/drawing15.xml" ContentType="application/vnd.openxmlformats-officedocument.drawing+xml"/>
  <Override PartName="/xl/drawings/drawing43.xml" ContentType="application/vnd.openxmlformats-officedocument.drawing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drawings/drawing17.xml" ContentType="application/vnd.openxmlformats-officedocument.drawing+xml"/>
  <Override PartName="/xl/charts/chart16.xml" ContentType="application/vnd.openxmlformats-officedocument.drawingml.chart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worksheets/sheet58.xml" ContentType="application/vnd.openxmlformats-officedocument.spreadsheetml.worksheet+xml"/>
  <Override PartName="/xl/worksheets/sheet57.xml" ContentType="application/vnd.openxmlformats-officedocument.spreadsheetml.worksheet+xml"/>
  <Override PartName="/xl/worksheets/sheet56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49.xml" ContentType="application/vnd.openxmlformats-officedocument.spreadsheetml.worksheet+xml"/>
  <Override PartName="/xl/worksheets/sheet48.xml" ContentType="application/vnd.openxmlformats-officedocument.spreadsheetml.worksheet+xml"/>
  <Override PartName="/xl/worksheets/sheet4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45.xml" ContentType="application/vnd.openxmlformats-officedocument.spreadsheetml.worksheet+xml"/>
  <Override PartName="/xl/worksheets/sheet44.xml" ContentType="application/vnd.openxmlformats-officedocument.spreadsheetml.worksheet+xml"/>
  <Override PartName="/xl/worksheets/sheet43.xml" ContentType="application/vnd.openxmlformats-officedocument.spreadsheetml.worksheet+xml"/>
  <Override PartName="/xl/worksheets/sheet36.xml" ContentType="application/vnd.openxmlformats-officedocument.spreadsheetml.worksheet+xml"/>
  <Override PartName="/xl/worksheets/sheet3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3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drawings/drawing18.xml" ContentType="application/vnd.openxmlformats-officedocument.drawing+xml"/>
  <Override PartName="/xl/charts/chart14.xml" ContentType="application/vnd.openxmlformats-officedocument.drawingml.chart+xml"/>
  <Override PartName="/xl/charts/chart31.xml" ContentType="application/vnd.openxmlformats-officedocument.drawingml.chart+xml"/>
  <Override PartName="/xl/drawings/drawing37.xml" ContentType="application/vnd.openxmlformats-officedocument.drawing+xml"/>
  <Override PartName="/xl/charts/chart35.xml" ContentType="application/vnd.openxmlformats-officedocument.drawingml.chart+xml"/>
  <Override PartName="/xl/drawings/drawing27.xml" ContentType="application/vnd.openxmlformats-officedocument.drawing+xml"/>
  <Override PartName="/xl/charts/chart26.xml" ContentType="application/vnd.openxmlformats-officedocument.drawingml.chart+xml"/>
  <Override PartName="/xl/drawings/drawing36.xml" ContentType="application/vnd.openxmlformats-officedocument.drawing+xml"/>
  <Override PartName="/xl/charts/chart25.xml" ContentType="application/vnd.openxmlformats-officedocument.drawingml.chart+xml"/>
  <Override PartName="/xl/charts/chart36.xml" ContentType="application/vnd.openxmlformats-officedocument.drawingml.chart+xml"/>
  <Override PartName="/xl/drawings/drawing26.xml" ContentType="application/vnd.openxmlformats-officedocument.drawing+xml"/>
  <Override PartName="/xl/drawings/drawing39.xml" ContentType="application/vnd.openxmlformats-officedocument.drawing+xml"/>
  <Override PartName="/xl/charts/chart37.xml" ContentType="application/vnd.openxmlformats-officedocument.drawingml.chart+xml"/>
  <Override PartName="/xl/charts/chart24.xml" ContentType="application/vnd.openxmlformats-officedocument.drawingml.chart+xml"/>
  <Override PartName="/xl/drawings/drawing33.xml" ContentType="application/vnd.openxmlformats-officedocument.drawing+xml"/>
  <Override PartName="/xl/drawings/drawing28.xml" ContentType="application/vnd.openxmlformats-officedocument.drawing+xml"/>
  <Override PartName="/xl/charts/chart34.xml" ContentType="application/vnd.openxmlformats-officedocument.drawingml.chart+xml"/>
  <Override PartName="/xl/charts/chart27.xml" ContentType="application/vnd.openxmlformats-officedocument.drawingml.chart+xml"/>
  <Override PartName="/xl/drawings/drawing34.xml" ContentType="application/vnd.openxmlformats-officedocument.drawing+xml"/>
  <Override PartName="/xl/drawings/drawing31.xml" ContentType="application/vnd.openxmlformats-officedocument.drawing+xml"/>
  <Override PartName="/xl/charts/chart30.xml" ContentType="application/vnd.openxmlformats-officedocument.drawingml.chart+xml"/>
  <Override PartName="/xl/drawings/drawing32.xml" ContentType="application/vnd.openxmlformats-officedocument.drawing+xml"/>
  <Override PartName="/xl/charts/chart32.xml" ContentType="application/vnd.openxmlformats-officedocument.drawingml.chart+xml"/>
  <Override PartName="/xl/charts/chart29.xml" ContentType="application/vnd.openxmlformats-officedocument.drawingml.chart+xml"/>
  <Override PartName="/xl/charts/chart33.xml" ContentType="application/vnd.openxmlformats-officedocument.drawingml.chart+xml"/>
  <Override PartName="/xl/drawings/drawing30.xml" ContentType="application/vnd.openxmlformats-officedocument.drawing+xml"/>
  <Override PartName="/xl/drawings/drawing35.xml" ContentType="application/vnd.openxmlformats-officedocument.drawing+xml"/>
  <Override PartName="/xl/drawings/drawing29.xml" ContentType="application/vnd.openxmlformats-officedocument.drawing+xml"/>
  <Override PartName="/xl/charts/chart28.xml" ContentType="application/vnd.openxmlformats-officedocument.drawingml.chart+xml"/>
  <Override PartName="/xl/charts/chart17.xml" ContentType="application/vnd.openxmlformats-officedocument.drawingml.chart+xml"/>
  <Override PartName="/xl/charts/chart38.xml" ContentType="application/vnd.openxmlformats-officedocument.drawingml.chart+xml"/>
  <Override PartName="/xl/drawings/drawing38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3.xml" ContentType="application/vnd.openxmlformats-officedocument.drawing+xml"/>
  <Override PartName="/xl/charts/chart19.xml" ContentType="application/vnd.openxmlformats-officedocument.drawingml.chart+xml"/>
  <Override PartName="/xl/drawings/drawing41.xml" ContentType="application/vnd.openxmlformats-officedocument.drawing+xml"/>
  <Override PartName="/xl/drawings/drawing25.xml" ContentType="application/vnd.openxmlformats-officedocument.drawing+xml"/>
  <Override PartName="/xl/drawings/drawing22.xml" ContentType="application/vnd.openxmlformats-officedocument.drawing+xml"/>
  <Override PartName="/xl/charts/chart40.xml" ContentType="application/vnd.openxmlformats-officedocument.drawingml.chart+xml"/>
  <Override PartName="/xl/drawings/drawing42.xml" ContentType="application/vnd.openxmlformats-officedocument.drawing+xml"/>
  <Override PartName="/xl/charts/chart22.xml" ContentType="application/vnd.openxmlformats-officedocument.drawingml.chart+xml"/>
  <Override PartName="/xl/charts/chart41.xml" ContentType="application/vnd.openxmlformats-officedocument.drawingml.chart+xml"/>
  <Override PartName="/xl/drawings/drawing19.xml" ContentType="application/vnd.openxmlformats-officedocument.drawing+xml"/>
  <Override PartName="/xl/charts/chart23.xml" ContentType="application/vnd.openxmlformats-officedocument.drawingml.chart+xml"/>
  <Override PartName="/xl/charts/chart39.xml" ContentType="application/vnd.openxmlformats-officedocument.drawingml.chart+xml"/>
  <Override PartName="/xl/drawings/drawing24.xml" ContentType="application/vnd.openxmlformats-officedocument.drawing+xml"/>
  <Override PartName="/xl/drawings/drawing40.xml" ContentType="application/vnd.openxmlformats-officedocument.drawing+xml"/>
  <Override PartName="/xl/charts/chart18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Traffic\ENGINEERING &amp; RESEARCH\tgp\Contribute\"/>
    </mc:Choice>
  </mc:AlternateContent>
  <bookViews>
    <workbookView xWindow="5220" yWindow="75" windowWidth="14925" windowHeight="9615" tabRatio="923"/>
  </bookViews>
  <sheets>
    <sheet name="Intro" sheetId="76" r:id="rId1"/>
    <sheet name="Alton 02011001" sheetId="1" r:id="rId2"/>
    <sheet name="Bartlett 02029001" sheetId="3" r:id="rId3"/>
    <sheet name="Bedford 02037090" sheetId="59" r:id="rId4"/>
    <sheet name="Belmont 22039022" sheetId="4" r:id="rId5"/>
    <sheet name="Bow 02051003" sheetId="5" r:id="rId6"/>
    <sheet name="Campton 02067002" sheetId="6" r:id="rId7"/>
    <sheet name="Candia 02071090" sheetId="7" r:id="rId8"/>
    <sheet name="Chesterfield 02087021" sheetId="8" r:id="rId9"/>
    <sheet name="Chichester 02089001" sheetId="9" r:id="rId10"/>
    <sheet name="Chichester 02089002" sheetId="10" r:id="rId11"/>
    <sheet name="Claremont 02091001" sheetId="11" r:id="rId12"/>
    <sheet name="Concord 62099056" sheetId="12" r:id="rId13"/>
    <sheet name="Concord 02099091" sheetId="13" r:id="rId14"/>
    <sheet name="Concord 02099092" sheetId="14" r:id="rId15"/>
    <sheet name="Concord 02099103" sheetId="15" r:id="rId16"/>
    <sheet name="Concord 72099278" sheetId="74" r:id="rId17"/>
    <sheet name="Dover 02125001" sheetId="71" r:id="rId18"/>
    <sheet name="Dover 02125090" sheetId="60" r:id="rId19"/>
    <sheet name="Durham 02133021" sheetId="16" r:id="rId20"/>
    <sheet name="Exeter 02153001" sheetId="17" r:id="rId21"/>
    <sheet name="Gilford 02169053" sheetId="18" r:id="rId22"/>
    <sheet name="Hampton 02197002" sheetId="19" r:id="rId23"/>
    <sheet name="Hampton 02197090" sheetId="61" r:id="rId24"/>
    <sheet name="Hampton 82197076" sheetId="55" r:id="rId25"/>
    <sheet name="Hillsborough 02217001" sheetId="20" r:id="rId26"/>
    <sheet name="Hooksett 02225091" sheetId="62" r:id="rId27"/>
    <sheet name="Hopkinton 02227001" sheetId="21" r:id="rId28"/>
    <sheet name="Hudson 02229022" sheetId="22" r:id="rId29"/>
    <sheet name="Jackson 02231001" sheetId="23" r:id="rId30"/>
    <sheet name="Jefferson 02235001" sheetId="24" r:id="rId31"/>
    <sheet name="Lebanon 02253025" sheetId="25" r:id="rId32"/>
    <sheet name="Lebanon 02253090" sheetId="26" r:id="rId33"/>
    <sheet name="Lee 02255001" sheetId="27" r:id="rId34"/>
    <sheet name="Lincoln 02259090" sheetId="28" r:id="rId35"/>
    <sheet name="Littleton 02265092" sheetId="29" r:id="rId36"/>
    <sheet name="Lyme 02277021" sheetId="30" r:id="rId37"/>
    <sheet name="Manchester 02285092" sheetId="31" r:id="rId38"/>
    <sheet name="Marlborough 02287001" sheetId="32" r:id="rId39"/>
    <sheet name="Meredith 02295022" sheetId="33" r:id="rId40"/>
    <sheet name="Merrimack 02297001" sheetId="34" r:id="rId41"/>
    <sheet name="Milford 02303001" sheetId="35" r:id="rId42"/>
    <sheet name="Nashua 02315051" sheetId="36" r:id="rId43"/>
    <sheet name="Nashua 62315281" sheetId="37" r:id="rId44"/>
    <sheet name="Newington 02331001" sheetId="58" r:id="rId45"/>
    <sheet name="Newport 02339001" sheetId="38" r:id="rId46"/>
    <sheet name="No Hampton 02345001" sheetId="39" r:id="rId47"/>
    <sheet name="Northumberland 02347001" sheetId="40" r:id="rId48"/>
    <sheet name="Northwood 02349001" sheetId="41" r:id="rId49"/>
    <sheet name="Ossipee 02357021" sheetId="42" r:id="rId50"/>
    <sheet name="Rindge 62387052" sheetId="43" r:id="rId51"/>
    <sheet name="Rochester 02389090" sheetId="63" r:id="rId52"/>
    <sheet name="Rumney 02395021" sheetId="44" r:id="rId53"/>
    <sheet name="Salem 02399090" sheetId="45" r:id="rId54"/>
    <sheet name="Seabrook 02409003" sheetId="46" r:id="rId55"/>
    <sheet name="Sutton 02439005" sheetId="47" r:id="rId56"/>
    <sheet name="Tamworth 02443001" sheetId="48" r:id="rId57"/>
    <sheet name="Temple 02445001" sheetId="49" r:id="rId58"/>
    <sheet name="Tilton 02451001" sheetId="50" r:id="rId59"/>
    <sheet name="Warner 62463050" sheetId="51" r:id="rId60"/>
    <sheet name="Windham 02489001" sheetId="52" r:id="rId61"/>
    <sheet name="Windham 02489002" sheetId="53" r:id="rId62"/>
    <sheet name="Wolfeboro 62493054" sheetId="54" r:id="rId63"/>
    <sheet name="Region A" sheetId="66" r:id="rId64"/>
    <sheet name="Region B" sheetId="69" r:id="rId65"/>
    <sheet name="Region C" sheetId="68" r:id="rId66"/>
    <sheet name="Region D" sheetId="67" r:id="rId67"/>
    <sheet name="Region E" sheetId="70" r:id="rId68"/>
    <sheet name="Summary" sheetId="72" r:id="rId69"/>
    <sheet name="Growth by Counter" sheetId="73" r:id="rId70"/>
  </sheets>
  <definedNames>
    <definedName name="_xlnm.Print_Area" localSheetId="3">'Bedford 02037090'!$A$1:$M$27</definedName>
    <definedName name="_xlnm.Print_Area" localSheetId="63">'Region A'!$G$1:$R$27</definedName>
    <definedName name="_xlnm.Print_Area" localSheetId="64">'Region B'!$N$1:$Y$26</definedName>
    <definedName name="_xlnm.Print_Area" localSheetId="65">'Region C'!$G$2:$R$27</definedName>
    <definedName name="_xlnm.Print_Area" localSheetId="66">'Region D'!$L$1:$W$26</definedName>
    <definedName name="_xlnm.Print_Area" localSheetId="67">'Region E'!$AK$7:$AV$33</definedName>
  </definedNames>
  <calcPr calcId="162913"/>
</workbook>
</file>

<file path=xl/calcChain.xml><?xml version="1.0" encoding="utf-8"?>
<calcChain xmlns="http://schemas.openxmlformats.org/spreadsheetml/2006/main">
  <c r="C7" i="68" l="1"/>
  <c r="C5" i="68"/>
  <c r="C6" i="68"/>
  <c r="H6" i="68"/>
  <c r="C4" i="68"/>
  <c r="K11" i="70"/>
  <c r="K12" i="70"/>
  <c r="C13" i="26"/>
  <c r="C21" i="74"/>
  <c r="C11" i="74"/>
  <c r="C23" i="74"/>
  <c r="B13" i="72"/>
  <c r="C8" i="68"/>
  <c r="H8" i="68"/>
  <c r="K13" i="70"/>
  <c r="K14" i="70"/>
  <c r="K15" i="70"/>
  <c r="K16" i="70"/>
  <c r="K17" i="70"/>
  <c r="K18" i="70"/>
  <c r="K19" i="70"/>
  <c r="K20" i="70"/>
  <c r="C21" i="45"/>
  <c r="C23" i="45"/>
  <c r="B40" i="72"/>
  <c r="C21" i="44"/>
  <c r="C23" i="44"/>
  <c r="B42" i="72"/>
  <c r="C21" i="38"/>
  <c r="C21" i="37"/>
  <c r="C23" i="37"/>
  <c r="B31" i="72"/>
  <c r="C21" i="36"/>
  <c r="C21" i="29"/>
  <c r="C23" i="29"/>
  <c r="B14" i="72"/>
  <c r="C21" i="28"/>
  <c r="C14" i="26"/>
  <c r="C21" i="25"/>
  <c r="C21" i="24"/>
  <c r="C23" i="24"/>
  <c r="B33" i="72"/>
  <c r="C21" i="21"/>
  <c r="C21" i="62"/>
  <c r="C23" i="62"/>
  <c r="B7" i="72"/>
  <c r="C21" i="20"/>
  <c r="C21" i="19"/>
  <c r="C23" i="19"/>
  <c r="B35" i="72"/>
  <c r="C21" i="17"/>
  <c r="C21" i="71"/>
  <c r="C21" i="15"/>
  <c r="C21" i="1"/>
  <c r="C23" i="1"/>
  <c r="B15" i="72"/>
  <c r="C10" i="71"/>
  <c r="C19" i="74"/>
  <c r="C18" i="74"/>
  <c r="C17" i="74"/>
  <c r="C16" i="74"/>
  <c r="C15" i="74"/>
  <c r="C14" i="74"/>
  <c r="C13" i="74"/>
  <c r="C12" i="74"/>
  <c r="C9" i="68"/>
  <c r="L10" i="70"/>
  <c r="C10" i="27"/>
  <c r="C11" i="27"/>
  <c r="C12" i="27"/>
  <c r="C13" i="27"/>
  <c r="C14" i="27"/>
  <c r="C15" i="27"/>
  <c r="C16" i="27"/>
  <c r="C17" i="27"/>
  <c r="C18" i="27"/>
  <c r="C19" i="27"/>
  <c r="C15" i="26"/>
  <c r="C10" i="68"/>
  <c r="L11" i="70"/>
  <c r="L12" i="70"/>
  <c r="E4" i="66"/>
  <c r="E5" i="66"/>
  <c r="E6" i="66"/>
  <c r="E7" i="66"/>
  <c r="E8" i="66"/>
  <c r="E9" i="66"/>
  <c r="H9" i="66"/>
  <c r="E10" i="66"/>
  <c r="E11" i="66"/>
  <c r="E12" i="66"/>
  <c r="E13" i="66"/>
  <c r="E14" i="66"/>
  <c r="C16" i="26"/>
  <c r="C21" i="55"/>
  <c r="C23" i="55"/>
  <c r="B58" i="72"/>
  <c r="C11" i="71"/>
  <c r="C11" i="68"/>
  <c r="G4" i="69"/>
  <c r="G5" i="69"/>
  <c r="C10" i="29"/>
  <c r="C18" i="26"/>
  <c r="C19" i="26"/>
  <c r="C17" i="26"/>
  <c r="C21" i="26"/>
  <c r="C23" i="26"/>
  <c r="B24" i="72"/>
  <c r="C23" i="71"/>
  <c r="B63" i="72"/>
  <c r="C21" i="4"/>
  <c r="C12" i="71"/>
  <c r="C12" i="68"/>
  <c r="AF10" i="70"/>
  <c r="Y10" i="70"/>
  <c r="J10" i="70"/>
  <c r="L13" i="70"/>
  <c r="C10" i="54"/>
  <c r="C11" i="54"/>
  <c r="C12" i="54"/>
  <c r="C13" i="54"/>
  <c r="C14" i="54"/>
  <c r="C15" i="54"/>
  <c r="C16" i="54"/>
  <c r="C17" i="54"/>
  <c r="C18" i="54"/>
  <c r="C19" i="54"/>
  <c r="C10" i="45"/>
  <c r="C21" i="35"/>
  <c r="C23" i="35"/>
  <c r="B49" i="72"/>
  <c r="C10" i="35"/>
  <c r="C11" i="29"/>
  <c r="C13" i="71"/>
  <c r="C10" i="15"/>
  <c r="C11" i="15"/>
  <c r="AA11" i="70"/>
  <c r="AA12" i="70"/>
  <c r="AA13" i="70"/>
  <c r="AA14" i="70"/>
  <c r="AA15" i="70"/>
  <c r="AA16" i="70"/>
  <c r="AA17" i="70"/>
  <c r="AA18" i="70"/>
  <c r="AA19" i="70"/>
  <c r="AA20" i="70"/>
  <c r="AA10" i="70"/>
  <c r="R11" i="70"/>
  <c r="R12" i="70"/>
  <c r="R13" i="70"/>
  <c r="R14" i="70"/>
  <c r="R15" i="70"/>
  <c r="R16" i="70"/>
  <c r="R17" i="70"/>
  <c r="R18" i="70"/>
  <c r="R19" i="70"/>
  <c r="R20" i="70"/>
  <c r="R10" i="70"/>
  <c r="O11" i="70"/>
  <c r="O12" i="70"/>
  <c r="O13" i="70"/>
  <c r="O14" i="70"/>
  <c r="O15" i="70"/>
  <c r="O16" i="70"/>
  <c r="O17" i="70"/>
  <c r="O18" i="70"/>
  <c r="O19" i="70"/>
  <c r="O20" i="70"/>
  <c r="O10" i="70"/>
  <c r="B20" i="70"/>
  <c r="C20" i="70"/>
  <c r="AL20" i="70"/>
  <c r="D20" i="70"/>
  <c r="E20" i="70"/>
  <c r="F20" i="70"/>
  <c r="G20" i="70"/>
  <c r="H20" i="70"/>
  <c r="I20" i="70"/>
  <c r="J20" i="70"/>
  <c r="L20" i="70"/>
  <c r="M20" i="70"/>
  <c r="N20" i="70"/>
  <c r="P20" i="70"/>
  <c r="Q20" i="70"/>
  <c r="S20" i="70"/>
  <c r="T20" i="70"/>
  <c r="U20" i="70"/>
  <c r="V20" i="70"/>
  <c r="W20" i="70"/>
  <c r="X20" i="70"/>
  <c r="Y20" i="70"/>
  <c r="Z20" i="70"/>
  <c r="AB20" i="70"/>
  <c r="AC20" i="70"/>
  <c r="AD20" i="70"/>
  <c r="AE20" i="70"/>
  <c r="AF20" i="70"/>
  <c r="AG20" i="70"/>
  <c r="AH20" i="70"/>
  <c r="AI20" i="70"/>
  <c r="B10" i="70"/>
  <c r="C10" i="70"/>
  <c r="D10" i="70"/>
  <c r="E10" i="70"/>
  <c r="AL10" i="70"/>
  <c r="F10" i="70"/>
  <c r="G10" i="70"/>
  <c r="H10" i="70"/>
  <c r="I10" i="70"/>
  <c r="M10" i="70"/>
  <c r="N10" i="70"/>
  <c r="P10" i="70"/>
  <c r="Q10" i="70"/>
  <c r="S10" i="70"/>
  <c r="T10" i="70"/>
  <c r="U10" i="70"/>
  <c r="V10" i="70"/>
  <c r="W10" i="70"/>
  <c r="X10" i="70"/>
  <c r="Z10" i="70"/>
  <c r="AB10" i="70"/>
  <c r="AC10" i="70"/>
  <c r="AD10" i="70"/>
  <c r="AE10" i="70"/>
  <c r="AG10" i="70"/>
  <c r="AH10" i="70"/>
  <c r="AI10" i="70"/>
  <c r="C21" i="53"/>
  <c r="C23" i="53"/>
  <c r="B30" i="72"/>
  <c r="C21" i="52"/>
  <c r="C21" i="51"/>
  <c r="C23" i="51"/>
  <c r="B28" i="72"/>
  <c r="C21" i="50"/>
  <c r="C23" i="50"/>
  <c r="B17" i="72"/>
  <c r="C21" i="49"/>
  <c r="C23" i="49"/>
  <c r="B54" i="72"/>
  <c r="C21" i="48"/>
  <c r="C23" i="48"/>
  <c r="B32" i="72"/>
  <c r="C21" i="47"/>
  <c r="C23" i="47"/>
  <c r="B19" i="72"/>
  <c r="C21" i="46"/>
  <c r="C23" i="46"/>
  <c r="B12" i="72"/>
  <c r="C21" i="63"/>
  <c r="C23" i="63"/>
  <c r="B2" i="72"/>
  <c r="C21" i="43"/>
  <c r="C23" i="43"/>
  <c r="B45" i="72"/>
  <c r="C21" i="42"/>
  <c r="C23" i="42"/>
  <c r="B25" i="72"/>
  <c r="C21" i="41"/>
  <c r="C23" i="41"/>
  <c r="B46" i="72"/>
  <c r="C21" i="40"/>
  <c r="C23" i="40"/>
  <c r="B47" i="72"/>
  <c r="C21" i="39"/>
  <c r="C23" i="39"/>
  <c r="B59" i="72"/>
  <c r="C23" i="38"/>
  <c r="B53" i="72"/>
  <c r="C21" i="58"/>
  <c r="C21" i="34"/>
  <c r="C23" i="34"/>
  <c r="B3" i="72"/>
  <c r="C21" i="33"/>
  <c r="C23" i="33"/>
  <c r="B23" i="72"/>
  <c r="C21" i="32"/>
  <c r="C23" i="32"/>
  <c r="B36" i="72"/>
  <c r="C21" i="31"/>
  <c r="C23" i="31"/>
  <c r="B8" i="72"/>
  <c r="C21" i="30"/>
  <c r="C23" i="30"/>
  <c r="B55" i="72"/>
  <c r="C23" i="28"/>
  <c r="B4" i="72"/>
  <c r="C21" i="27"/>
  <c r="C23" i="27"/>
  <c r="B26" i="72"/>
  <c r="C23" i="25"/>
  <c r="B51" i="72"/>
  <c r="C21" i="23"/>
  <c r="C23" i="23"/>
  <c r="B56" i="72"/>
  <c r="C21" i="22"/>
  <c r="C23" i="22"/>
  <c r="B20" i="72"/>
  <c r="C23" i="21"/>
  <c r="B18" i="72"/>
  <c r="C23" i="20"/>
  <c r="B21" i="72"/>
  <c r="C21" i="61"/>
  <c r="C23" i="61"/>
  <c r="B11" i="72"/>
  <c r="C21" i="18"/>
  <c r="C23" i="18"/>
  <c r="B16" i="72"/>
  <c r="C23" i="17"/>
  <c r="B9" i="72"/>
  <c r="C21" i="16"/>
  <c r="C23" i="16"/>
  <c r="B60" i="72"/>
  <c r="C21" i="60"/>
  <c r="C23" i="60"/>
  <c r="B5" i="72"/>
  <c r="C23" i="15"/>
  <c r="B52" i="72"/>
  <c r="C21" i="14"/>
  <c r="C23" i="14"/>
  <c r="B29" i="72"/>
  <c r="C21" i="13"/>
  <c r="C23" i="13"/>
  <c r="B22" i="72"/>
  <c r="C21" i="12"/>
  <c r="C23" i="12"/>
  <c r="B44" i="72"/>
  <c r="C21" i="11"/>
  <c r="C23" i="11"/>
  <c r="B41" i="72"/>
  <c r="C21" i="10"/>
  <c r="C23" i="10"/>
  <c r="B57" i="72"/>
  <c r="C21" i="9"/>
  <c r="C23" i="9"/>
  <c r="B43" i="72"/>
  <c r="C21" i="8"/>
  <c r="C23" i="8"/>
  <c r="B48" i="72"/>
  <c r="C21" i="7"/>
  <c r="C23" i="7"/>
  <c r="B6" i="72"/>
  <c r="C21" i="6"/>
  <c r="C23" i="6"/>
  <c r="B10" i="72"/>
  <c r="C21" i="5"/>
  <c r="C23" i="5"/>
  <c r="B50" i="72"/>
  <c r="C23" i="4"/>
  <c r="B34" i="72"/>
  <c r="C21" i="59"/>
  <c r="C23" i="59"/>
  <c r="B37" i="72"/>
  <c r="C21" i="3"/>
  <c r="C23" i="3"/>
  <c r="B38" i="72"/>
  <c r="C21" i="54"/>
  <c r="C23" i="54"/>
  <c r="B27" i="72"/>
  <c r="B14" i="68"/>
  <c r="C14" i="68"/>
  <c r="H14" i="68"/>
  <c r="D14" i="68"/>
  <c r="E14" i="68"/>
  <c r="B12" i="68"/>
  <c r="C13" i="68"/>
  <c r="D12" i="68"/>
  <c r="E12" i="68"/>
  <c r="H12" i="68"/>
  <c r="B14" i="67"/>
  <c r="C14" i="67"/>
  <c r="D14" i="67"/>
  <c r="E14" i="67"/>
  <c r="M14" i="67"/>
  <c r="M16" i="67"/>
  <c r="M18" i="67"/>
  <c r="F14" i="67"/>
  <c r="G14" i="67"/>
  <c r="H14" i="67"/>
  <c r="I14" i="67"/>
  <c r="J14" i="67"/>
  <c r="AF11" i="70"/>
  <c r="Y11" i="70"/>
  <c r="J11" i="70"/>
  <c r="J12" i="70"/>
  <c r="J13" i="70"/>
  <c r="AF12" i="70"/>
  <c r="Y12" i="70"/>
  <c r="Y13" i="70"/>
  <c r="U11" i="70"/>
  <c r="U12" i="70"/>
  <c r="U13" i="70"/>
  <c r="L14" i="70"/>
  <c r="L15" i="70"/>
  <c r="L16" i="70"/>
  <c r="L17" i="70"/>
  <c r="J14" i="70"/>
  <c r="J15" i="70"/>
  <c r="J16" i="70"/>
  <c r="J17" i="70"/>
  <c r="J18" i="70"/>
  <c r="J19" i="70"/>
  <c r="G6" i="69"/>
  <c r="G7" i="69"/>
  <c r="G8" i="69"/>
  <c r="C11" i="45"/>
  <c r="C19" i="37"/>
  <c r="C11" i="35"/>
  <c r="C13" i="35"/>
  <c r="C14" i="35"/>
  <c r="C15" i="35"/>
  <c r="C16" i="35"/>
  <c r="C17" i="35"/>
  <c r="C18" i="35"/>
  <c r="C19" i="35"/>
  <c r="C12" i="35"/>
  <c r="C12" i="29"/>
  <c r="C10" i="55"/>
  <c r="C14" i="71"/>
  <c r="C19" i="15"/>
  <c r="C19" i="1"/>
  <c r="C23" i="36"/>
  <c r="B61" i="72"/>
  <c r="C23" i="58"/>
  <c r="B39" i="72"/>
  <c r="C23" i="52"/>
  <c r="B62" i="72"/>
  <c r="B14" i="69"/>
  <c r="C14" i="69"/>
  <c r="D14" i="69"/>
  <c r="O14" i="69"/>
  <c r="O16" i="69"/>
  <c r="O18" i="69"/>
  <c r="E14" i="69"/>
  <c r="F14" i="69"/>
  <c r="G14" i="69"/>
  <c r="H14" i="69"/>
  <c r="I14" i="69"/>
  <c r="J14" i="69"/>
  <c r="K14" i="69"/>
  <c r="L14" i="69"/>
  <c r="B14" i="66"/>
  <c r="C14" i="66"/>
  <c r="D14" i="66"/>
  <c r="C19" i="3"/>
  <c r="AF16" i="70"/>
  <c r="AF15" i="70"/>
  <c r="AF14" i="70"/>
  <c r="AF13" i="70"/>
  <c r="J4" i="67"/>
  <c r="J5" i="67"/>
  <c r="J6" i="67"/>
  <c r="J7" i="67"/>
  <c r="J8" i="67"/>
  <c r="J9" i="67"/>
  <c r="J10" i="67"/>
  <c r="J11" i="67"/>
  <c r="J12" i="67"/>
  <c r="J13" i="67"/>
  <c r="B4" i="66"/>
  <c r="H4" i="66"/>
  <c r="C4" i="66"/>
  <c r="D4" i="66"/>
  <c r="B5" i="66"/>
  <c r="H5" i="66"/>
  <c r="C5" i="66"/>
  <c r="D5" i="66"/>
  <c r="B6" i="66"/>
  <c r="C6" i="66"/>
  <c r="H6" i="66"/>
  <c r="D6" i="66"/>
  <c r="B7" i="66"/>
  <c r="C7" i="66"/>
  <c r="D7" i="66"/>
  <c r="H7" i="66"/>
  <c r="B8" i="66"/>
  <c r="H8" i="66"/>
  <c r="C8" i="66"/>
  <c r="D8" i="66"/>
  <c r="B9" i="66"/>
  <c r="C9" i="66"/>
  <c r="D9" i="66"/>
  <c r="B10" i="66"/>
  <c r="H10" i="66"/>
  <c r="C10" i="66"/>
  <c r="D10" i="66"/>
  <c r="B11" i="66"/>
  <c r="H11" i="66"/>
  <c r="C11" i="66"/>
  <c r="D11" i="66"/>
  <c r="B12" i="66"/>
  <c r="C12" i="66"/>
  <c r="D12" i="66"/>
  <c r="B13" i="66"/>
  <c r="H13" i="66"/>
  <c r="C13" i="66"/>
  <c r="D13" i="66"/>
  <c r="C12" i="45"/>
  <c r="C10" i="37"/>
  <c r="C14" i="37"/>
  <c r="C13" i="29"/>
  <c r="C11" i="55"/>
  <c r="C15" i="71"/>
  <c r="C12" i="15"/>
  <c r="C13" i="15"/>
  <c r="C19" i="59"/>
  <c r="C19" i="30"/>
  <c r="C13" i="45"/>
  <c r="C14" i="29"/>
  <c r="C12" i="55"/>
  <c r="C10" i="17"/>
  <c r="C16" i="71"/>
  <c r="J4" i="69"/>
  <c r="J5" i="69"/>
  <c r="J6" i="69"/>
  <c r="J7" i="69"/>
  <c r="J8" i="69"/>
  <c r="J9" i="69"/>
  <c r="J10" i="69"/>
  <c r="J11" i="69"/>
  <c r="J12" i="69"/>
  <c r="J13" i="69"/>
  <c r="G9" i="69"/>
  <c r="G10" i="69"/>
  <c r="G11" i="69"/>
  <c r="G11" i="70"/>
  <c r="G12" i="70"/>
  <c r="G13" i="70"/>
  <c r="G14" i="70"/>
  <c r="G15" i="70"/>
  <c r="G16" i="70"/>
  <c r="G17" i="70"/>
  <c r="G18" i="70"/>
  <c r="G19" i="70"/>
  <c r="B13" i="68"/>
  <c r="H13" i="68"/>
  <c r="D13" i="68"/>
  <c r="E13" i="68"/>
  <c r="C19" i="55"/>
  <c r="C18" i="55"/>
  <c r="C17" i="55"/>
  <c r="C16" i="55"/>
  <c r="C15" i="55"/>
  <c r="C14" i="55"/>
  <c r="C13" i="55"/>
  <c r="C19" i="12"/>
  <c r="L19" i="70"/>
  <c r="L18" i="70"/>
  <c r="Y14" i="70"/>
  <c r="C14" i="45"/>
  <c r="C15" i="29"/>
  <c r="C10" i="22"/>
  <c r="C11" i="17"/>
  <c r="C17" i="71"/>
  <c r="C14" i="15"/>
  <c r="C18" i="12"/>
  <c r="C10" i="1"/>
  <c r="C11" i="1"/>
  <c r="C12" i="1"/>
  <c r="C13" i="1"/>
  <c r="C14" i="1"/>
  <c r="C15" i="1"/>
  <c r="C16" i="1"/>
  <c r="C17" i="1"/>
  <c r="C18" i="1"/>
  <c r="C10" i="3"/>
  <c r="C11" i="3"/>
  <c r="C12" i="3"/>
  <c r="C13" i="3"/>
  <c r="C14" i="3"/>
  <c r="C15" i="3"/>
  <c r="C16" i="3"/>
  <c r="C17" i="3"/>
  <c r="C18" i="3"/>
  <c r="C10" i="59"/>
  <c r="C11" i="59"/>
  <c r="C12" i="59"/>
  <c r="C13" i="59"/>
  <c r="C14" i="59"/>
  <c r="C15" i="59"/>
  <c r="C16" i="59"/>
  <c r="C17" i="59"/>
  <c r="C18" i="59"/>
  <c r="C19" i="4"/>
  <c r="C10" i="4"/>
  <c r="C11" i="4"/>
  <c r="C12" i="4"/>
  <c r="C13" i="4"/>
  <c r="C14" i="4"/>
  <c r="C15" i="4"/>
  <c r="C16" i="4"/>
  <c r="C17" i="4"/>
  <c r="C18" i="4"/>
  <c r="C19" i="5"/>
  <c r="C10" i="5"/>
  <c r="C11" i="5"/>
  <c r="C12" i="5"/>
  <c r="C13" i="5"/>
  <c r="C14" i="5"/>
  <c r="C15" i="5"/>
  <c r="C16" i="5"/>
  <c r="C17" i="5"/>
  <c r="C18" i="5"/>
  <c r="C19" i="6"/>
  <c r="C10" i="6"/>
  <c r="C11" i="6"/>
  <c r="C12" i="6"/>
  <c r="C13" i="6"/>
  <c r="C14" i="6"/>
  <c r="C15" i="6"/>
  <c r="C16" i="6"/>
  <c r="C17" i="6"/>
  <c r="C18" i="6"/>
  <c r="C19" i="7"/>
  <c r="C10" i="7"/>
  <c r="C11" i="7"/>
  <c r="C12" i="7"/>
  <c r="C13" i="7"/>
  <c r="C14" i="7"/>
  <c r="C15" i="7"/>
  <c r="C16" i="7"/>
  <c r="C17" i="7"/>
  <c r="C18" i="7"/>
  <c r="C19" i="8"/>
  <c r="C10" i="8"/>
  <c r="C11" i="8"/>
  <c r="C12" i="8"/>
  <c r="C13" i="8"/>
  <c r="C14" i="8"/>
  <c r="C15" i="8"/>
  <c r="C16" i="8"/>
  <c r="C17" i="8"/>
  <c r="C18" i="8"/>
  <c r="C19" i="9"/>
  <c r="C10" i="9"/>
  <c r="C11" i="9"/>
  <c r="C12" i="9"/>
  <c r="C13" i="9"/>
  <c r="C14" i="9"/>
  <c r="C15" i="9"/>
  <c r="C16" i="9"/>
  <c r="C17" i="9"/>
  <c r="C18" i="9"/>
  <c r="C19" i="10"/>
  <c r="C10" i="10"/>
  <c r="C11" i="10"/>
  <c r="C12" i="10"/>
  <c r="C13" i="10"/>
  <c r="C14" i="10"/>
  <c r="C15" i="10"/>
  <c r="C16" i="10"/>
  <c r="C17" i="10"/>
  <c r="C18" i="10"/>
  <c r="C19" i="11"/>
  <c r="C10" i="11"/>
  <c r="C11" i="11"/>
  <c r="C12" i="11"/>
  <c r="C13" i="11"/>
  <c r="C14" i="11"/>
  <c r="C15" i="11"/>
  <c r="C16" i="11"/>
  <c r="C17" i="11"/>
  <c r="C18" i="11"/>
  <c r="C10" i="13"/>
  <c r="C11" i="13"/>
  <c r="C12" i="13"/>
  <c r="C13" i="13"/>
  <c r="C14" i="13"/>
  <c r="C15" i="13"/>
  <c r="C16" i="13"/>
  <c r="C17" i="13"/>
  <c r="C18" i="13"/>
  <c r="C19" i="13"/>
  <c r="C19" i="14"/>
  <c r="C10" i="14"/>
  <c r="C11" i="14"/>
  <c r="C12" i="14"/>
  <c r="C13" i="14"/>
  <c r="C14" i="14"/>
  <c r="C15" i="14"/>
  <c r="C16" i="14"/>
  <c r="C17" i="14"/>
  <c r="C18" i="14"/>
  <c r="C15" i="15"/>
  <c r="C16" i="15"/>
  <c r="C17" i="15"/>
  <c r="C18" i="15"/>
  <c r="C10" i="12"/>
  <c r="C11" i="12"/>
  <c r="C12" i="12"/>
  <c r="C13" i="12"/>
  <c r="C14" i="12"/>
  <c r="C15" i="12"/>
  <c r="C16" i="12"/>
  <c r="C17" i="12"/>
  <c r="C18" i="71"/>
  <c r="C19" i="71"/>
  <c r="C19" i="60"/>
  <c r="C10" i="60"/>
  <c r="C11" i="60"/>
  <c r="C12" i="60"/>
  <c r="C13" i="60"/>
  <c r="C14" i="60"/>
  <c r="C15" i="60"/>
  <c r="C16" i="60"/>
  <c r="C17" i="60"/>
  <c r="C18" i="60"/>
  <c r="C19" i="16"/>
  <c r="C10" i="16"/>
  <c r="C11" i="16"/>
  <c r="C12" i="16"/>
  <c r="C13" i="16"/>
  <c r="C14" i="16"/>
  <c r="C15" i="16"/>
  <c r="C16" i="16"/>
  <c r="C17" i="16"/>
  <c r="C18" i="16"/>
  <c r="C19" i="17"/>
  <c r="C12" i="17"/>
  <c r="C13" i="17"/>
  <c r="C14" i="17"/>
  <c r="C15" i="17"/>
  <c r="C16" i="17"/>
  <c r="C17" i="17"/>
  <c r="C18" i="17"/>
  <c r="C19" i="18"/>
  <c r="C10" i="18"/>
  <c r="C11" i="18"/>
  <c r="C12" i="18"/>
  <c r="C13" i="18"/>
  <c r="C14" i="18"/>
  <c r="C15" i="18"/>
  <c r="C16" i="18"/>
  <c r="C17" i="18"/>
  <c r="C18" i="18"/>
  <c r="C19" i="19"/>
  <c r="C10" i="19"/>
  <c r="C11" i="19"/>
  <c r="C12" i="19"/>
  <c r="C13" i="19"/>
  <c r="C14" i="19"/>
  <c r="C15" i="19"/>
  <c r="C16" i="19"/>
  <c r="C17" i="19"/>
  <c r="C18" i="19"/>
  <c r="C19" i="61"/>
  <c r="C10" i="61"/>
  <c r="C11" i="61"/>
  <c r="C12" i="61"/>
  <c r="C13" i="61"/>
  <c r="C14" i="61"/>
  <c r="C15" i="61"/>
  <c r="C16" i="61"/>
  <c r="C17" i="61"/>
  <c r="C18" i="61"/>
  <c r="C19" i="20"/>
  <c r="C10" i="20"/>
  <c r="C11" i="20"/>
  <c r="C12" i="20"/>
  <c r="C13" i="20"/>
  <c r="C14" i="20"/>
  <c r="C15" i="20"/>
  <c r="C16" i="20"/>
  <c r="C17" i="20"/>
  <c r="C18" i="20"/>
  <c r="C19" i="62"/>
  <c r="C10" i="62"/>
  <c r="C11" i="62"/>
  <c r="C12" i="62"/>
  <c r="C13" i="62"/>
  <c r="C14" i="62"/>
  <c r="C15" i="62"/>
  <c r="C16" i="62"/>
  <c r="C17" i="62"/>
  <c r="C18" i="62"/>
  <c r="C19" i="21"/>
  <c r="C10" i="21"/>
  <c r="C11" i="21"/>
  <c r="C12" i="21"/>
  <c r="C13" i="21"/>
  <c r="C14" i="21"/>
  <c r="C15" i="21"/>
  <c r="C16" i="21"/>
  <c r="C17" i="21"/>
  <c r="C18" i="21"/>
  <c r="C19" i="22"/>
  <c r="C11" i="22"/>
  <c r="C12" i="22"/>
  <c r="C13" i="22"/>
  <c r="C14" i="22"/>
  <c r="C15" i="22"/>
  <c r="C16" i="22"/>
  <c r="C17" i="22"/>
  <c r="C18" i="22"/>
  <c r="C19" i="23"/>
  <c r="C10" i="23"/>
  <c r="C11" i="23"/>
  <c r="C12" i="23"/>
  <c r="C13" i="23"/>
  <c r="C14" i="23"/>
  <c r="C15" i="23"/>
  <c r="C16" i="23"/>
  <c r="C17" i="23"/>
  <c r="C18" i="23"/>
  <c r="C19" i="24"/>
  <c r="C10" i="24"/>
  <c r="C11" i="24"/>
  <c r="C12" i="24"/>
  <c r="C13" i="24"/>
  <c r="C14" i="24"/>
  <c r="C15" i="24"/>
  <c r="C16" i="24"/>
  <c r="C17" i="24"/>
  <c r="C18" i="24"/>
  <c r="C19" i="25"/>
  <c r="C10" i="25"/>
  <c r="C11" i="25"/>
  <c r="C12" i="25"/>
  <c r="C13" i="25"/>
  <c r="C14" i="25"/>
  <c r="C15" i="25"/>
  <c r="C16" i="25"/>
  <c r="C17" i="25"/>
  <c r="C18" i="25"/>
  <c r="C10" i="26"/>
  <c r="C19" i="28"/>
  <c r="C10" i="28"/>
  <c r="C11" i="28"/>
  <c r="C12" i="28"/>
  <c r="C13" i="28"/>
  <c r="C14" i="28"/>
  <c r="C15" i="28"/>
  <c r="C16" i="28"/>
  <c r="C17" i="28"/>
  <c r="C18" i="28"/>
  <c r="C19" i="29"/>
  <c r="C16" i="29"/>
  <c r="C17" i="29"/>
  <c r="C18" i="29"/>
  <c r="C10" i="30"/>
  <c r="C11" i="30"/>
  <c r="C12" i="30"/>
  <c r="C13" i="30"/>
  <c r="C14" i="30"/>
  <c r="C15" i="30"/>
  <c r="C16" i="30"/>
  <c r="C17" i="30"/>
  <c r="C18" i="30"/>
  <c r="C19" i="31"/>
  <c r="C10" i="31"/>
  <c r="C11" i="31"/>
  <c r="C12" i="31"/>
  <c r="C13" i="31"/>
  <c r="C14" i="31"/>
  <c r="C15" i="31"/>
  <c r="C16" i="31"/>
  <c r="C17" i="31"/>
  <c r="C18" i="31"/>
  <c r="C19" i="32"/>
  <c r="C10" i="32"/>
  <c r="C11" i="32"/>
  <c r="C12" i="32"/>
  <c r="C13" i="32"/>
  <c r="C14" i="32"/>
  <c r="C15" i="32"/>
  <c r="C16" i="32"/>
  <c r="C17" i="32"/>
  <c r="C18" i="32"/>
  <c r="C19" i="33"/>
  <c r="C10" i="33"/>
  <c r="C11" i="33"/>
  <c r="C12" i="33"/>
  <c r="C13" i="33"/>
  <c r="C14" i="33"/>
  <c r="C15" i="33"/>
  <c r="C16" i="33"/>
  <c r="C17" i="33"/>
  <c r="C18" i="33"/>
  <c r="C19" i="34"/>
  <c r="C10" i="34"/>
  <c r="C11" i="34"/>
  <c r="C12" i="34"/>
  <c r="C13" i="34"/>
  <c r="C14" i="34"/>
  <c r="C15" i="34"/>
  <c r="C16" i="34"/>
  <c r="C17" i="34"/>
  <c r="C18" i="34"/>
  <c r="C19" i="36"/>
  <c r="C10" i="36"/>
  <c r="C11" i="36"/>
  <c r="C12" i="36"/>
  <c r="C13" i="36"/>
  <c r="C14" i="36"/>
  <c r="C15" i="36"/>
  <c r="C16" i="36"/>
  <c r="C17" i="36"/>
  <c r="C18" i="36"/>
  <c r="C18" i="37"/>
  <c r="C11" i="37"/>
  <c r="C12" i="37"/>
  <c r="C13" i="37"/>
  <c r="C15" i="37"/>
  <c r="C16" i="37"/>
  <c r="C17" i="37"/>
  <c r="C19" i="58"/>
  <c r="C10" i="58"/>
  <c r="C11" i="58"/>
  <c r="C12" i="58"/>
  <c r="C13" i="58"/>
  <c r="C14" i="58"/>
  <c r="C15" i="58"/>
  <c r="C16" i="58"/>
  <c r="C17" i="58"/>
  <c r="C18" i="58"/>
  <c r="C19" i="38"/>
  <c r="C10" i="38"/>
  <c r="C11" i="38"/>
  <c r="C12" i="38"/>
  <c r="C13" i="38"/>
  <c r="C14" i="38"/>
  <c r="C15" i="38"/>
  <c r="C16" i="38"/>
  <c r="C17" i="38"/>
  <c r="C18" i="38"/>
  <c r="C19" i="39"/>
  <c r="C10" i="39"/>
  <c r="C11" i="39"/>
  <c r="C12" i="39"/>
  <c r="C13" i="39"/>
  <c r="C14" i="39"/>
  <c r="C15" i="39"/>
  <c r="C16" i="39"/>
  <c r="C17" i="39"/>
  <c r="C18" i="39"/>
  <c r="C19" i="40"/>
  <c r="C10" i="40"/>
  <c r="C11" i="40"/>
  <c r="C12" i="40"/>
  <c r="C13" i="40"/>
  <c r="C14" i="40"/>
  <c r="C15" i="40"/>
  <c r="C16" i="40"/>
  <c r="C17" i="40"/>
  <c r="C18" i="40"/>
  <c r="C19" i="41"/>
  <c r="C10" i="41"/>
  <c r="C11" i="41"/>
  <c r="C12" i="41"/>
  <c r="C13" i="41"/>
  <c r="C14" i="41"/>
  <c r="C15" i="41"/>
  <c r="C16" i="41"/>
  <c r="C17" i="41"/>
  <c r="C18" i="41"/>
  <c r="C19" i="42"/>
  <c r="C10" i="42"/>
  <c r="C11" i="42"/>
  <c r="C12" i="42"/>
  <c r="C13" i="42"/>
  <c r="C14" i="42"/>
  <c r="C15" i="42"/>
  <c r="C16" i="42"/>
  <c r="C17" i="42"/>
  <c r="C18" i="42"/>
  <c r="B4" i="69"/>
  <c r="C4" i="69"/>
  <c r="D4" i="69"/>
  <c r="E4" i="69"/>
  <c r="F4" i="69"/>
  <c r="H4" i="69"/>
  <c r="I4" i="69"/>
  <c r="K4" i="69"/>
  <c r="L4" i="69"/>
  <c r="B5" i="69"/>
  <c r="O5" i="69"/>
  <c r="C5" i="69"/>
  <c r="D5" i="69"/>
  <c r="E5" i="69"/>
  <c r="F5" i="69"/>
  <c r="H5" i="69"/>
  <c r="I5" i="69"/>
  <c r="K5" i="69"/>
  <c r="L5" i="69"/>
  <c r="B6" i="69"/>
  <c r="O6" i="69"/>
  <c r="C6" i="69"/>
  <c r="D6" i="69"/>
  <c r="E6" i="69"/>
  <c r="F6" i="69"/>
  <c r="H6" i="69"/>
  <c r="I6" i="69"/>
  <c r="K6" i="69"/>
  <c r="L6" i="69"/>
  <c r="B7" i="69"/>
  <c r="C7" i="69"/>
  <c r="D7" i="69"/>
  <c r="E7" i="69"/>
  <c r="O7" i="69"/>
  <c r="F7" i="69"/>
  <c r="H7" i="69"/>
  <c r="I7" i="69"/>
  <c r="K7" i="69"/>
  <c r="L7" i="69"/>
  <c r="B8" i="69"/>
  <c r="C8" i="69"/>
  <c r="D8" i="69"/>
  <c r="O8" i="69"/>
  <c r="E8" i="69"/>
  <c r="F8" i="69"/>
  <c r="H8" i="69"/>
  <c r="I8" i="69"/>
  <c r="K8" i="69"/>
  <c r="L8" i="69"/>
  <c r="B9" i="69"/>
  <c r="C9" i="69"/>
  <c r="D9" i="69"/>
  <c r="E9" i="69"/>
  <c r="F9" i="69"/>
  <c r="H9" i="69"/>
  <c r="I9" i="69"/>
  <c r="K9" i="69"/>
  <c r="L9" i="69"/>
  <c r="O9" i="69"/>
  <c r="B10" i="69"/>
  <c r="C10" i="69"/>
  <c r="D10" i="69"/>
  <c r="E10" i="69"/>
  <c r="O10" i="69"/>
  <c r="F10" i="69"/>
  <c r="H10" i="69"/>
  <c r="I10" i="69"/>
  <c r="K10" i="69"/>
  <c r="L10" i="69"/>
  <c r="B11" i="69"/>
  <c r="C11" i="69"/>
  <c r="D11" i="69"/>
  <c r="E11" i="69"/>
  <c r="F11" i="69"/>
  <c r="H11" i="69"/>
  <c r="O11" i="69"/>
  <c r="I11" i="69"/>
  <c r="K11" i="69"/>
  <c r="L11" i="69"/>
  <c r="B12" i="69"/>
  <c r="O12" i="69"/>
  <c r="C12" i="69"/>
  <c r="D12" i="69"/>
  <c r="E12" i="69"/>
  <c r="F12" i="69"/>
  <c r="G12" i="69"/>
  <c r="H12" i="69"/>
  <c r="I12" i="69"/>
  <c r="K12" i="69"/>
  <c r="L12" i="69"/>
  <c r="B13" i="69"/>
  <c r="C13" i="69"/>
  <c r="D13" i="69"/>
  <c r="O13" i="69"/>
  <c r="E13" i="69"/>
  <c r="F13" i="69"/>
  <c r="G13" i="69"/>
  <c r="H13" i="69"/>
  <c r="I13" i="69"/>
  <c r="K13" i="69"/>
  <c r="L13" i="69"/>
  <c r="B4" i="68"/>
  <c r="H4" i="68"/>
  <c r="D4" i="68"/>
  <c r="E4" i="68"/>
  <c r="B5" i="68"/>
  <c r="D5" i="68"/>
  <c r="E5" i="68"/>
  <c r="B6" i="68"/>
  <c r="D6" i="68"/>
  <c r="E6" i="68"/>
  <c r="B7" i="68"/>
  <c r="D7" i="68"/>
  <c r="E7" i="68"/>
  <c r="H7" i="68"/>
  <c r="B8" i="68"/>
  <c r="D8" i="68"/>
  <c r="E8" i="68"/>
  <c r="B9" i="68"/>
  <c r="H9" i="68"/>
  <c r="D9" i="68"/>
  <c r="E9" i="68"/>
  <c r="B10" i="68"/>
  <c r="H10" i="68"/>
  <c r="D10" i="68"/>
  <c r="E10" i="68"/>
  <c r="B11" i="68"/>
  <c r="H11" i="68"/>
  <c r="D11" i="68"/>
  <c r="E11" i="68"/>
  <c r="B4" i="67"/>
  <c r="M4" i="67"/>
  <c r="C4" i="67"/>
  <c r="D4" i="67"/>
  <c r="E4" i="67"/>
  <c r="F4" i="67"/>
  <c r="G4" i="67"/>
  <c r="H4" i="67"/>
  <c r="I4" i="67"/>
  <c r="B5" i="67"/>
  <c r="M5" i="67"/>
  <c r="C5" i="67"/>
  <c r="D5" i="67"/>
  <c r="E5" i="67"/>
  <c r="F5" i="67"/>
  <c r="G5" i="67"/>
  <c r="H5" i="67"/>
  <c r="I5" i="67"/>
  <c r="B6" i="67"/>
  <c r="M6" i="67"/>
  <c r="C6" i="67"/>
  <c r="D6" i="67"/>
  <c r="E6" i="67"/>
  <c r="F6" i="67"/>
  <c r="G6" i="67"/>
  <c r="H6" i="67"/>
  <c r="I6" i="67"/>
  <c r="B7" i="67"/>
  <c r="M7" i="67"/>
  <c r="C7" i="67"/>
  <c r="D7" i="67"/>
  <c r="E7" i="67"/>
  <c r="F7" i="67"/>
  <c r="G7" i="67"/>
  <c r="H7" i="67"/>
  <c r="I7" i="67"/>
  <c r="B8" i="67"/>
  <c r="M8" i="67"/>
  <c r="C8" i="67"/>
  <c r="D8" i="67"/>
  <c r="E8" i="67"/>
  <c r="F8" i="67"/>
  <c r="G8" i="67"/>
  <c r="H8" i="67"/>
  <c r="I8" i="67"/>
  <c r="B9" i="67"/>
  <c r="M9" i="67"/>
  <c r="C9" i="67"/>
  <c r="D9" i="67"/>
  <c r="E9" i="67"/>
  <c r="F9" i="67"/>
  <c r="G9" i="67"/>
  <c r="H9" i="67"/>
  <c r="I9" i="67"/>
  <c r="B10" i="67"/>
  <c r="M10" i="67"/>
  <c r="C10" i="67"/>
  <c r="D10" i="67"/>
  <c r="E10" i="67"/>
  <c r="F10" i="67"/>
  <c r="G10" i="67"/>
  <c r="H10" i="67"/>
  <c r="I10" i="67"/>
  <c r="B11" i="67"/>
  <c r="M11" i="67"/>
  <c r="C11" i="67"/>
  <c r="D11" i="67"/>
  <c r="E11" i="67"/>
  <c r="F11" i="67"/>
  <c r="G11" i="67"/>
  <c r="H11" i="67"/>
  <c r="I11" i="67"/>
  <c r="B12" i="67"/>
  <c r="C12" i="67"/>
  <c r="D12" i="67"/>
  <c r="E12" i="67"/>
  <c r="F12" i="67"/>
  <c r="G12" i="67"/>
  <c r="H12" i="67"/>
  <c r="I12" i="67"/>
  <c r="B13" i="67"/>
  <c r="M13" i="67"/>
  <c r="C13" i="67"/>
  <c r="D13" i="67"/>
  <c r="E13" i="67"/>
  <c r="F13" i="67"/>
  <c r="G13" i="67"/>
  <c r="H13" i="67"/>
  <c r="I13" i="67"/>
  <c r="Y15" i="70"/>
  <c r="B11" i="70"/>
  <c r="C11" i="70"/>
  <c r="D11" i="70"/>
  <c r="E11" i="70"/>
  <c r="AL11" i="70"/>
  <c r="F11" i="70"/>
  <c r="H11" i="70"/>
  <c r="I11" i="70"/>
  <c r="M11" i="70"/>
  <c r="N11" i="70"/>
  <c r="P11" i="70"/>
  <c r="Q11" i="70"/>
  <c r="S11" i="70"/>
  <c r="T11" i="70"/>
  <c r="V11" i="70"/>
  <c r="W11" i="70"/>
  <c r="X11" i="70"/>
  <c r="Z11" i="70"/>
  <c r="AB11" i="70"/>
  <c r="AC11" i="70"/>
  <c r="AD11" i="70"/>
  <c r="AE11" i="70"/>
  <c r="AG11" i="70"/>
  <c r="AH11" i="70"/>
  <c r="AI11" i="70"/>
  <c r="B12" i="70"/>
  <c r="C12" i="70"/>
  <c r="D12" i="70"/>
  <c r="E12" i="70"/>
  <c r="AL12" i="70"/>
  <c r="F12" i="70"/>
  <c r="H12" i="70"/>
  <c r="I12" i="70"/>
  <c r="M12" i="70"/>
  <c r="N12" i="70"/>
  <c r="P12" i="70"/>
  <c r="Q12" i="70"/>
  <c r="S12" i="70"/>
  <c r="T12" i="70"/>
  <c r="V12" i="70"/>
  <c r="W12" i="70"/>
  <c r="X12" i="70"/>
  <c r="Z12" i="70"/>
  <c r="AB12" i="70"/>
  <c r="AC12" i="70"/>
  <c r="AD12" i="70"/>
  <c r="AE12" i="70"/>
  <c r="AG12" i="70"/>
  <c r="AH12" i="70"/>
  <c r="AI12" i="70"/>
  <c r="B13" i="70"/>
  <c r="C13" i="70"/>
  <c r="D13" i="70"/>
  <c r="E13" i="70"/>
  <c r="AL13" i="70"/>
  <c r="F13" i="70"/>
  <c r="H13" i="70"/>
  <c r="I13" i="70"/>
  <c r="M13" i="70"/>
  <c r="N13" i="70"/>
  <c r="P13" i="70"/>
  <c r="Q13" i="70"/>
  <c r="S13" i="70"/>
  <c r="T13" i="70"/>
  <c r="V13" i="70"/>
  <c r="W13" i="70"/>
  <c r="X13" i="70"/>
  <c r="Z13" i="70"/>
  <c r="AB13" i="70"/>
  <c r="AC13" i="70"/>
  <c r="AD13" i="70"/>
  <c r="AE13" i="70"/>
  <c r="AG13" i="70"/>
  <c r="AH13" i="70"/>
  <c r="AI13" i="70"/>
  <c r="B14" i="70"/>
  <c r="C14" i="70"/>
  <c r="D14" i="70"/>
  <c r="E14" i="70"/>
  <c r="F14" i="70"/>
  <c r="H14" i="70"/>
  <c r="I14" i="70"/>
  <c r="M14" i="70"/>
  <c r="N14" i="70"/>
  <c r="P14" i="70"/>
  <c r="Q14" i="70"/>
  <c r="S14" i="70"/>
  <c r="T14" i="70"/>
  <c r="U14" i="70"/>
  <c r="V14" i="70"/>
  <c r="W14" i="70"/>
  <c r="X14" i="70"/>
  <c r="Z14" i="70"/>
  <c r="AB14" i="70"/>
  <c r="AC14" i="70"/>
  <c r="AD14" i="70"/>
  <c r="AE14" i="70"/>
  <c r="AG14" i="70"/>
  <c r="AH14" i="70"/>
  <c r="AI14" i="70"/>
  <c r="B15" i="70"/>
  <c r="C15" i="70"/>
  <c r="D15" i="70"/>
  <c r="AL15" i="70"/>
  <c r="E15" i="70"/>
  <c r="F15" i="70"/>
  <c r="H15" i="70"/>
  <c r="I15" i="70"/>
  <c r="M15" i="70"/>
  <c r="N15" i="70"/>
  <c r="P15" i="70"/>
  <c r="Q15" i="70"/>
  <c r="S15" i="70"/>
  <c r="T15" i="70"/>
  <c r="U15" i="70"/>
  <c r="V15" i="70"/>
  <c r="W15" i="70"/>
  <c r="X15" i="70"/>
  <c r="Z15" i="70"/>
  <c r="AB15" i="70"/>
  <c r="AC15" i="70"/>
  <c r="AD15" i="70"/>
  <c r="AE15" i="70"/>
  <c r="AG15" i="70"/>
  <c r="AH15" i="70"/>
  <c r="AI15" i="70"/>
  <c r="B16" i="70"/>
  <c r="C16" i="70"/>
  <c r="AL16" i="70"/>
  <c r="D16" i="70"/>
  <c r="E16" i="70"/>
  <c r="F16" i="70"/>
  <c r="H16" i="70"/>
  <c r="I16" i="70"/>
  <c r="M16" i="70"/>
  <c r="N16" i="70"/>
  <c r="P16" i="70"/>
  <c r="Q16" i="70"/>
  <c r="S16" i="70"/>
  <c r="T16" i="70"/>
  <c r="U16" i="70"/>
  <c r="V16" i="70"/>
  <c r="W16" i="70"/>
  <c r="X16" i="70"/>
  <c r="Y16" i="70"/>
  <c r="Z16" i="70"/>
  <c r="AB16" i="70"/>
  <c r="AC16" i="70"/>
  <c r="AD16" i="70"/>
  <c r="AE16" i="70"/>
  <c r="AG16" i="70"/>
  <c r="AH16" i="70"/>
  <c r="AI16" i="70"/>
  <c r="B17" i="70"/>
  <c r="C17" i="70"/>
  <c r="D17" i="70"/>
  <c r="E17" i="70"/>
  <c r="AL17" i="70"/>
  <c r="F17" i="70"/>
  <c r="H17" i="70"/>
  <c r="I17" i="70"/>
  <c r="M17" i="70"/>
  <c r="N17" i="70"/>
  <c r="P17" i="70"/>
  <c r="Q17" i="70"/>
  <c r="S17" i="70"/>
  <c r="T17" i="70"/>
  <c r="U17" i="70"/>
  <c r="V17" i="70"/>
  <c r="W17" i="70"/>
  <c r="X17" i="70"/>
  <c r="Y17" i="70"/>
  <c r="Z17" i="70"/>
  <c r="AB17" i="70"/>
  <c r="AC17" i="70"/>
  <c r="AD17" i="70"/>
  <c r="AE17" i="70"/>
  <c r="AF17" i="70"/>
  <c r="AG17" i="70"/>
  <c r="AH17" i="70"/>
  <c r="AI17" i="70"/>
  <c r="B18" i="70"/>
  <c r="C18" i="70"/>
  <c r="D18" i="70"/>
  <c r="E18" i="70"/>
  <c r="F18" i="70"/>
  <c r="H18" i="70"/>
  <c r="I18" i="70"/>
  <c r="M18" i="70"/>
  <c r="N18" i="70"/>
  <c r="P18" i="70"/>
  <c r="Q18" i="70"/>
  <c r="S18" i="70"/>
  <c r="T18" i="70"/>
  <c r="U18" i="70"/>
  <c r="V18" i="70"/>
  <c r="W18" i="70"/>
  <c r="X18" i="70"/>
  <c r="Y18" i="70"/>
  <c r="Z18" i="70"/>
  <c r="AB18" i="70"/>
  <c r="AC18" i="70"/>
  <c r="AD18" i="70"/>
  <c r="AE18" i="70"/>
  <c r="AF18" i="70"/>
  <c r="AG18" i="70"/>
  <c r="AH18" i="70"/>
  <c r="AI18" i="70"/>
  <c r="B19" i="70"/>
  <c r="C19" i="70"/>
  <c r="D19" i="70"/>
  <c r="E19" i="70"/>
  <c r="F19" i="70"/>
  <c r="H19" i="70"/>
  <c r="I19" i="70"/>
  <c r="M19" i="70"/>
  <c r="N19" i="70"/>
  <c r="P19" i="70"/>
  <c r="Q19" i="70"/>
  <c r="S19" i="70"/>
  <c r="T19" i="70"/>
  <c r="U19" i="70"/>
  <c r="V19" i="70"/>
  <c r="W19" i="70"/>
  <c r="X19" i="70"/>
  <c r="Y19" i="70"/>
  <c r="Z19" i="70"/>
  <c r="AB19" i="70"/>
  <c r="AC19" i="70"/>
  <c r="AD19" i="70"/>
  <c r="AE19" i="70"/>
  <c r="AF19" i="70"/>
  <c r="AG19" i="70"/>
  <c r="AH19" i="70"/>
  <c r="AI19" i="70"/>
  <c r="C19" i="43"/>
  <c r="C10" i="43"/>
  <c r="C11" i="43"/>
  <c r="C12" i="43"/>
  <c r="C13" i="43"/>
  <c r="C14" i="43"/>
  <c r="C15" i="43"/>
  <c r="C16" i="43"/>
  <c r="C17" i="43"/>
  <c r="C18" i="43"/>
  <c r="C19" i="63"/>
  <c r="C10" i="63"/>
  <c r="C11" i="63"/>
  <c r="C12" i="63"/>
  <c r="C13" i="63"/>
  <c r="C14" i="63"/>
  <c r="C15" i="63"/>
  <c r="C16" i="63"/>
  <c r="C17" i="63"/>
  <c r="C18" i="63"/>
  <c r="C19" i="44"/>
  <c r="C10" i="44"/>
  <c r="C11" i="44"/>
  <c r="C12" i="44"/>
  <c r="C13" i="44"/>
  <c r="C14" i="44"/>
  <c r="C15" i="44"/>
  <c r="C16" i="44"/>
  <c r="C17" i="44"/>
  <c r="C18" i="44"/>
  <c r="C19" i="45"/>
  <c r="C15" i="45"/>
  <c r="C16" i="45"/>
  <c r="C17" i="45"/>
  <c r="C18" i="45"/>
  <c r="C19" i="46"/>
  <c r="C10" i="46"/>
  <c r="C11" i="46"/>
  <c r="C12" i="46"/>
  <c r="C13" i="46"/>
  <c r="C14" i="46"/>
  <c r="C15" i="46"/>
  <c r="C16" i="46"/>
  <c r="C17" i="46"/>
  <c r="C18" i="46"/>
  <c r="C19" i="47"/>
  <c r="C10" i="47"/>
  <c r="C11" i="47"/>
  <c r="C12" i="47"/>
  <c r="C13" i="47"/>
  <c r="C14" i="47"/>
  <c r="C15" i="47"/>
  <c r="C16" i="47"/>
  <c r="C17" i="47"/>
  <c r="C18" i="47"/>
  <c r="C19" i="48"/>
  <c r="C10" i="48"/>
  <c r="C11" i="48"/>
  <c r="C12" i="48"/>
  <c r="C13" i="48"/>
  <c r="C14" i="48"/>
  <c r="C15" i="48"/>
  <c r="C16" i="48"/>
  <c r="C17" i="48"/>
  <c r="C18" i="48"/>
  <c r="C19" i="49"/>
  <c r="C10" i="49"/>
  <c r="C11" i="49"/>
  <c r="C12" i="49"/>
  <c r="C13" i="49"/>
  <c r="C14" i="49"/>
  <c r="C15" i="49"/>
  <c r="C16" i="49"/>
  <c r="C17" i="49"/>
  <c r="C18" i="49"/>
  <c r="C19" i="50"/>
  <c r="C10" i="50"/>
  <c r="C11" i="50"/>
  <c r="C12" i="50"/>
  <c r="C13" i="50"/>
  <c r="C14" i="50"/>
  <c r="C15" i="50"/>
  <c r="C16" i="50"/>
  <c r="C17" i="50"/>
  <c r="C18" i="50"/>
  <c r="C19" i="51"/>
  <c r="C10" i="51"/>
  <c r="C11" i="51"/>
  <c r="C12" i="51"/>
  <c r="C13" i="51"/>
  <c r="C14" i="51"/>
  <c r="C15" i="51"/>
  <c r="C16" i="51"/>
  <c r="C17" i="51"/>
  <c r="C18" i="51"/>
  <c r="C10" i="52"/>
  <c r="C11" i="52"/>
  <c r="C12" i="52"/>
  <c r="C13" i="52"/>
  <c r="C14" i="52"/>
  <c r="C15" i="52"/>
  <c r="C16" i="52"/>
  <c r="C17" i="52"/>
  <c r="C18" i="52"/>
  <c r="C19" i="52"/>
  <c r="C10" i="53"/>
  <c r="C11" i="53"/>
  <c r="C12" i="53"/>
  <c r="C13" i="53"/>
  <c r="C14" i="53"/>
  <c r="C15" i="53"/>
  <c r="C16" i="53"/>
  <c r="C17" i="53"/>
  <c r="C18" i="53"/>
  <c r="C19" i="53"/>
  <c r="H12" i="66"/>
  <c r="H5" i="68"/>
  <c r="H14" i="66"/>
  <c r="H16" i="66"/>
  <c r="H18" i="66"/>
  <c r="M12" i="67"/>
  <c r="AL19" i="70"/>
  <c r="AL14" i="70"/>
  <c r="O4" i="69"/>
  <c r="AL18" i="70"/>
  <c r="AL22" i="70"/>
  <c r="AL24" i="70"/>
  <c r="B64" i="72"/>
  <c r="H16" i="68"/>
  <c r="H18" i="68"/>
</calcChain>
</file>

<file path=xl/sharedStrings.xml><?xml version="1.0" encoding="utf-8"?>
<sst xmlns="http://schemas.openxmlformats.org/spreadsheetml/2006/main" count="837" uniqueCount="291">
  <si>
    <t>Station 02011001</t>
  </si>
  <si>
    <t>Alton - NH 11 South of Loon Cove</t>
  </si>
  <si>
    <t>Group 6</t>
  </si>
  <si>
    <t>Region B</t>
  </si>
  <si>
    <t>FC 6</t>
  </si>
  <si>
    <t>AADT</t>
  </si>
  <si>
    <t>Group 2</t>
  </si>
  <si>
    <t>Region C</t>
  </si>
  <si>
    <t>Station 02029001</t>
  </si>
  <si>
    <t>Bartlett - US 302 2 Miles East of Harts Location TL</t>
  </si>
  <si>
    <t>Region A</t>
  </si>
  <si>
    <t>FC 2</t>
  </si>
  <si>
    <t>Station 22039022</t>
  </si>
  <si>
    <t>Belmont - US 3/NH 11 East of Mosquito Bridge</t>
  </si>
  <si>
    <t>Group 5</t>
  </si>
  <si>
    <t>FC 14</t>
  </si>
  <si>
    <t>Station 02051003</t>
  </si>
  <si>
    <t>Bow - NH 3A South of Robinson Road</t>
  </si>
  <si>
    <t>Group 4</t>
  </si>
  <si>
    <t>Region E</t>
  </si>
  <si>
    <t>FC 7</t>
  </si>
  <si>
    <t>Station 02067002</t>
  </si>
  <si>
    <t>Campton - I-93 At Plymouth TL Exits 26-27</t>
  </si>
  <si>
    <t>Group 1</t>
  </si>
  <si>
    <t>FC 11</t>
  </si>
  <si>
    <t>Station 02071090</t>
  </si>
  <si>
    <t>Candia - NH 101 At Raymond TL Exits 3-4</t>
  </si>
  <si>
    <t>Group 3</t>
  </si>
  <si>
    <t>Station 02087021</t>
  </si>
  <si>
    <t>Region D</t>
  </si>
  <si>
    <t>Station 02089001</t>
  </si>
  <si>
    <t>Chichester - NH 28 North of Bear Hill Road</t>
  </si>
  <si>
    <t>Station 02089002</t>
  </si>
  <si>
    <t>Chichester - US 4/202/NH 9 East of Chichester Road</t>
  </si>
  <si>
    <t>Station 02091001</t>
  </si>
  <si>
    <t>Claremont - NH 12/103 East of Vermont SL</t>
  </si>
  <si>
    <t>Station 62099056</t>
  </si>
  <si>
    <t>Concord - NH 106 At Loudon TL</t>
  </si>
  <si>
    <t>Station 02099091</t>
  </si>
  <si>
    <t>Concord - I-93 South of US 4 Exits 16-17</t>
  </si>
  <si>
    <t>Station 02099092</t>
  </si>
  <si>
    <t>Concord - I-93 South of US 3 Exits 12-13</t>
  </si>
  <si>
    <t>Station 02099103</t>
  </si>
  <si>
    <t>Concord - I-393 At Merrimack River</t>
  </si>
  <si>
    <t>Station 02133021</t>
  </si>
  <si>
    <t>Durham - US 4 East of NH 108</t>
  </si>
  <si>
    <t>Station 02153001</t>
  </si>
  <si>
    <t>Exeter - NH 101 East of NH 108</t>
  </si>
  <si>
    <t>FC 12</t>
  </si>
  <si>
    <t>Station 02169053</t>
  </si>
  <si>
    <t>Gilford - US 3/NH 11 North of NH 11A</t>
  </si>
  <si>
    <t>Station 02197002</t>
  </si>
  <si>
    <t>FC 16</t>
  </si>
  <si>
    <t>Station 02217001</t>
  </si>
  <si>
    <t>Hillsborough - NH 9 West of NH 31</t>
  </si>
  <si>
    <t>Station 02227001</t>
  </si>
  <si>
    <t>Hopkinton - I-89 North of Concord TL Exits 3-4</t>
  </si>
  <si>
    <t>FC 1</t>
  </si>
  <si>
    <t>Station 02229022</t>
  </si>
  <si>
    <t>Hudson - Circumferential Highway At Nashua TL (Sagamore Bridge)</t>
  </si>
  <si>
    <t>Station 02231001</t>
  </si>
  <si>
    <t>Jackson - NH 16 South of Ellis Brook</t>
  </si>
  <si>
    <t>Station 02235001</t>
  </si>
  <si>
    <t>Jefferson - US 2 East of NH 115</t>
  </si>
  <si>
    <t>Station 02253025</t>
  </si>
  <si>
    <t>Lebanon - NH 120 South of Hanover TL</t>
  </si>
  <si>
    <t>Station 02253090</t>
  </si>
  <si>
    <t>Lebanon - I-89 At Vermont SL</t>
  </si>
  <si>
    <t>Station 02255001</t>
  </si>
  <si>
    <t>Lee - NH 125 North of Lee Traffic Circle</t>
  </si>
  <si>
    <t>Station 02259090</t>
  </si>
  <si>
    <t>Lincoln - I-93 Between Exits 33-34A</t>
  </si>
  <si>
    <t>Station 02265092</t>
  </si>
  <si>
    <t>Littleton - I-93 At Vermont SL</t>
  </si>
  <si>
    <t>Station 02277021</t>
  </si>
  <si>
    <t>Lyme - NH 10 North of North Thetford Road</t>
  </si>
  <si>
    <t>Station 02285092</t>
  </si>
  <si>
    <t>Manchester - I-93 At Hooksett TL Exits 9-10</t>
  </si>
  <si>
    <t>Station 02287001</t>
  </si>
  <si>
    <t>Marlborough - NH 12 At Swanzey TL</t>
  </si>
  <si>
    <t>Station 02295022</t>
  </si>
  <si>
    <t>Meredith - NH 104 By Wickwas Lake</t>
  </si>
  <si>
    <t>Station 02297001</t>
  </si>
  <si>
    <t>Merrimack - US 3 North of Bedford Road</t>
  </si>
  <si>
    <t>Station 02303001</t>
  </si>
  <si>
    <t>Milford - NH 101A At Amherst TL</t>
  </si>
  <si>
    <t>Station 02315051</t>
  </si>
  <si>
    <t>Nashua - NH 111 At Hudson TL</t>
  </si>
  <si>
    <t>Station 62315281</t>
  </si>
  <si>
    <t>Nashua - FEET At the Canal Bridge Exits 5-6</t>
  </si>
  <si>
    <t>Station 02339001</t>
  </si>
  <si>
    <t>Newport - NH 10 South of Croydon TL</t>
  </si>
  <si>
    <t>Station 02345001</t>
  </si>
  <si>
    <t>Station 02347001</t>
  </si>
  <si>
    <t>Northumberland - US 3 South of Stratford TL</t>
  </si>
  <si>
    <t>Station 02349001</t>
  </si>
  <si>
    <t>Northwood - US 4 At Nottingham TL</t>
  </si>
  <si>
    <t>Station 02357021</t>
  </si>
  <si>
    <t>Ossipee - NH 16 North of NH 28</t>
  </si>
  <si>
    <t>Station 62387052</t>
  </si>
  <si>
    <t>Rindge - US 202 At Jaffrey TL</t>
  </si>
  <si>
    <t>Station 02395021</t>
  </si>
  <si>
    <t>Rumney - NH 25 West of Polar Caves</t>
  </si>
  <si>
    <t>Station 02399090</t>
  </si>
  <si>
    <t>Salem - I-93 South of Rockingham Blvd</t>
  </si>
  <si>
    <t>Station 02409003</t>
  </si>
  <si>
    <t>Seabrook - I-95 At Mass SL</t>
  </si>
  <si>
    <t>Station 02439005</t>
  </si>
  <si>
    <t>Sutton - I-89 At Warner TL</t>
  </si>
  <si>
    <t>Station 02443001</t>
  </si>
  <si>
    <t>Tamworth - NH 25/113 West of Junction of NH 25/113</t>
  </si>
  <si>
    <t>Station 02445001</t>
  </si>
  <si>
    <t>Temple - NH 101 At Wilton TL</t>
  </si>
  <si>
    <t>Station 02451001</t>
  </si>
  <si>
    <t>Tilton - I-93 South of US 3/NH 11 Exits 19-20</t>
  </si>
  <si>
    <t>Station 62463050</t>
  </si>
  <si>
    <t>Warner - NH 114 At Henniker TL</t>
  </si>
  <si>
    <t>Station 02489001</t>
  </si>
  <si>
    <t>Windham - NH 28 At Derry TL</t>
  </si>
  <si>
    <t>Station 02489002</t>
  </si>
  <si>
    <t>Windham - I-93 At Derry TL Exits 3-4</t>
  </si>
  <si>
    <t>Station 62493054</t>
  </si>
  <si>
    <t>Wolfeboro - NH 28 At Alton TL</t>
  </si>
  <si>
    <t>Station 82197076</t>
  </si>
  <si>
    <t>Hampton - US 1 South of NH 101</t>
  </si>
  <si>
    <t>Station 02331001</t>
  </si>
  <si>
    <t>Newington - US 4/NH 16 East of General Sullivan Bridge Exits 4-5</t>
  </si>
  <si>
    <t>Station 02037090</t>
  </si>
  <si>
    <t>Bedford - Bedford Toll on FEET</t>
  </si>
  <si>
    <t>Station 02125090</t>
  </si>
  <si>
    <t>Dover - Toll Plaza on Spaulding Tpk</t>
  </si>
  <si>
    <t>Station 02197090</t>
  </si>
  <si>
    <t>Hampton - Toll Plaza on NH Turnpike I-95</t>
  </si>
  <si>
    <t>Station 02225091</t>
  </si>
  <si>
    <t>Hooksett - Toll Plaza on FEET I-93</t>
  </si>
  <si>
    <t>Station 02389090</t>
  </si>
  <si>
    <t>Rochester - Toll Plaza on Spaulding Tpk</t>
  </si>
  <si>
    <t>CAGR</t>
  </si>
  <si>
    <t>Exp</t>
  </si>
  <si>
    <t>Chesterfield - NH 9 East of Vermont SL</t>
  </si>
  <si>
    <t>Avg</t>
  </si>
  <si>
    <t>Alton</t>
  </si>
  <si>
    <t>02 011001</t>
  </si>
  <si>
    <t>Bartlett</t>
  </si>
  <si>
    <t>02 029001</t>
  </si>
  <si>
    <t>Bedford</t>
  </si>
  <si>
    <t>02 037090</t>
  </si>
  <si>
    <t>Belmont</t>
  </si>
  <si>
    <t>22 039022</t>
  </si>
  <si>
    <t>Bow</t>
  </si>
  <si>
    <t>02 051003</t>
  </si>
  <si>
    <t>Campton</t>
  </si>
  <si>
    <t>02 067002</t>
  </si>
  <si>
    <t>Candia</t>
  </si>
  <si>
    <t>02 071090</t>
  </si>
  <si>
    <t>Chesterfield</t>
  </si>
  <si>
    <t>02 087021</t>
  </si>
  <si>
    <t>Chichester</t>
  </si>
  <si>
    <t>02 089001</t>
  </si>
  <si>
    <t>02 089002</t>
  </si>
  <si>
    <t>Claremont</t>
  </si>
  <si>
    <t>02 091001</t>
  </si>
  <si>
    <t>Concord</t>
  </si>
  <si>
    <t>62 099056</t>
  </si>
  <si>
    <t>02 099091</t>
  </si>
  <si>
    <t>02 099092</t>
  </si>
  <si>
    <t>02 099103</t>
  </si>
  <si>
    <t>Durham</t>
  </si>
  <si>
    <t>02 133021</t>
  </si>
  <si>
    <t>Gilford</t>
  </si>
  <si>
    <t>02 169053</t>
  </si>
  <si>
    <t>Hampton</t>
  </si>
  <si>
    <t>02 197002</t>
  </si>
  <si>
    <t>Hillsborough</t>
  </si>
  <si>
    <t>02 217001</t>
  </si>
  <si>
    <t>Hopkinton</t>
  </si>
  <si>
    <t>02 227001</t>
  </si>
  <si>
    <t>Hudson</t>
  </si>
  <si>
    <t>02 229022</t>
  </si>
  <si>
    <t>Jackson</t>
  </si>
  <si>
    <t>02 231001</t>
  </si>
  <si>
    <t>Jefferson</t>
  </si>
  <si>
    <t>02 235001</t>
  </si>
  <si>
    <t>Lebanon</t>
  </si>
  <si>
    <t>02 253025</t>
  </si>
  <si>
    <t>02 253090</t>
  </si>
  <si>
    <t>Lee</t>
  </si>
  <si>
    <t>02 255001</t>
  </si>
  <si>
    <t>Lincoln</t>
  </si>
  <si>
    <t>02 259090</t>
  </si>
  <si>
    <t>Littleton</t>
  </si>
  <si>
    <t>02 265092</t>
  </si>
  <si>
    <t>Lyme</t>
  </si>
  <si>
    <t>02 277021</t>
  </si>
  <si>
    <t>Manchester</t>
  </si>
  <si>
    <t>02 285092</t>
  </si>
  <si>
    <t>Marlborough</t>
  </si>
  <si>
    <t>02 287001</t>
  </si>
  <si>
    <t>Meredith</t>
  </si>
  <si>
    <t>02 295022</t>
  </si>
  <si>
    <t>Merrimack</t>
  </si>
  <si>
    <t>02 297001</t>
  </si>
  <si>
    <t>Milford</t>
  </si>
  <si>
    <t>02 303001</t>
  </si>
  <si>
    <t>Nashua</t>
  </si>
  <si>
    <t>02 315051</t>
  </si>
  <si>
    <t>Newington</t>
  </si>
  <si>
    <t>02 331001</t>
  </si>
  <si>
    <t>Newport</t>
  </si>
  <si>
    <t>02 339001</t>
  </si>
  <si>
    <t>N. Hampton</t>
  </si>
  <si>
    <t>02 345001</t>
  </si>
  <si>
    <t>Northumberland</t>
  </si>
  <si>
    <t>Northwood</t>
  </si>
  <si>
    <t>02 349001</t>
  </si>
  <si>
    <t>Ossipee</t>
  </si>
  <si>
    <t>02 357021</t>
  </si>
  <si>
    <t>Rindge</t>
  </si>
  <si>
    <t>62 387052</t>
  </si>
  <si>
    <t>Rochester</t>
  </si>
  <si>
    <t>02 389090</t>
  </si>
  <si>
    <t>Rumney</t>
  </si>
  <si>
    <t>02 395021</t>
  </si>
  <si>
    <t>Salem</t>
  </si>
  <si>
    <t>02 399090</t>
  </si>
  <si>
    <t>Seabrook</t>
  </si>
  <si>
    <t>02 409003</t>
  </si>
  <si>
    <t>Sutton</t>
  </si>
  <si>
    <t>02 439005</t>
  </si>
  <si>
    <t>Tamworth</t>
  </si>
  <si>
    <t>02 443001</t>
  </si>
  <si>
    <t>Temple</t>
  </si>
  <si>
    <t>02 445001</t>
  </si>
  <si>
    <t>Tilton</t>
  </si>
  <si>
    <t>02 451001</t>
  </si>
  <si>
    <t>Warner</t>
  </si>
  <si>
    <t>62 463050</t>
  </si>
  <si>
    <t>Windham</t>
  </si>
  <si>
    <t>02 489001</t>
  </si>
  <si>
    <t>02 489002</t>
  </si>
  <si>
    <t>62 493054</t>
  </si>
  <si>
    <t>02 347001</t>
  </si>
  <si>
    <t>Hooksett</t>
  </si>
  <si>
    <t>02 225091</t>
  </si>
  <si>
    <t>02 197090</t>
  </si>
  <si>
    <t>Dover</t>
  </si>
  <si>
    <t>02 125090</t>
  </si>
  <si>
    <t>Total</t>
  </si>
  <si>
    <t>A box around number signifies a calculated value</t>
  </si>
  <si>
    <t>North Hampton - US 1 North of B&amp;M Bridge</t>
  </si>
  <si>
    <t>Station 02125001</t>
  </si>
  <si>
    <t>Dover - Dover Point Road south of Middlebrook Road</t>
  </si>
  <si>
    <t>02 125001</t>
  </si>
  <si>
    <t>*Not a Perm until 2006</t>
  </si>
  <si>
    <t>Year</t>
  </si>
  <si>
    <t>Bedford*</t>
  </si>
  <si>
    <t>Exeter</t>
  </si>
  <si>
    <t>Hooksett*</t>
  </si>
  <si>
    <t>North Hampton</t>
  </si>
  <si>
    <t>Rochester*</t>
  </si>
  <si>
    <t>Wolfeboro</t>
  </si>
  <si>
    <t>Chichester (NH 28)</t>
  </si>
  <si>
    <t>Chichester (US 4)</t>
  </si>
  <si>
    <t>Concord (NH 106)</t>
  </si>
  <si>
    <t>Concord (I-93 16-17)</t>
  </si>
  <si>
    <t>Concord (I-93 12-13)</t>
  </si>
  <si>
    <t>Concord (I-393)</t>
  </si>
  <si>
    <t>Dover (Dover Pt.)</t>
  </si>
  <si>
    <t>Dover* (Spaulding)</t>
  </si>
  <si>
    <t>Hampton (I-95)</t>
  </si>
  <si>
    <t>Hampton (NH 1A)</t>
  </si>
  <si>
    <t>Hampton (US 1)</t>
  </si>
  <si>
    <t>Lebanon (NH 120)</t>
  </si>
  <si>
    <t>Lebanon (I-89)</t>
  </si>
  <si>
    <t>Nashua (NH 111)</t>
  </si>
  <si>
    <t>Nashua (FEET)</t>
  </si>
  <si>
    <t>Windham (NH 28)</t>
  </si>
  <si>
    <t>Windham (I-93)</t>
  </si>
  <si>
    <t>Counter</t>
  </si>
  <si>
    <t>Average</t>
  </si>
  <si>
    <t>Hampton - NH 1A at Seabrook TL</t>
  </si>
  <si>
    <t>02 153001</t>
  </si>
  <si>
    <t>82 197076</t>
  </si>
  <si>
    <t>62 315281</t>
  </si>
  <si>
    <t>10-Year Growth</t>
  </si>
  <si>
    <t>Station 72099278</t>
  </si>
  <si>
    <t>Concord - US 3 North of Sewall Falls Rd</t>
  </si>
  <si>
    <t>72 099278</t>
  </si>
  <si>
    <t>Concord (US 3)</t>
  </si>
  <si>
    <t>Growth Region Map</t>
  </si>
  <si>
    <t>Annual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</si>
</sst>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%"/>
  </numFmts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0" fillId="0" borderId="0" xfId="0" quotePrefix="1" applyNumberFormat="1"/>
    <xf numFmtId="10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/>
    <xf numFmtId="1" fontId="0" fillId="0" borderId="0" xfId="0" applyNumberFormat="1" applyAlignment="1">
      <alignment horizontal="right"/>
    </xf>
    <xf numFmtId="0" fontId="0" fillId="0" borderId="0" xfId="0" quotePrefix="1" applyNumberForma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10" fontId="0" fillId="0" borderId="0" xfId="0" applyNumberFormat="1" applyAlignment="1">
      <alignment horizontal="right"/>
    </xf>
    <xf numFmtId="10" fontId="0" fillId="0" borderId="1" xfId="0" applyNumberFormat="1" applyBorder="1" applyAlignment="1">
      <alignment horizontal="right"/>
    </xf>
    <xf numFmtId="10" fontId="0" fillId="0" borderId="2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2" fillId="0" borderId="0" xfId="0" quotePrefix="1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0" fontId="1" fillId="0" borderId="3" xfId="0" applyFont="1" applyBorder="1"/>
    <xf numFmtId="0" fontId="0" fillId="0" borderId="0" xfId="0" applyBorder="1" applyAlignment="1">
      <alignment horizontal="right"/>
    </xf>
    <xf numFmtId="10" fontId="0" fillId="0" borderId="0" xfId="0" applyNumberFormat="1" applyBorder="1" applyAlignment="1">
      <alignment horizontal="right"/>
    </xf>
    <xf numFmtId="0" fontId="0" fillId="0" borderId="0" xfId="0" applyAlignment="1"/>
    <xf numFmtId="0" fontId="1" fillId="0" borderId="0" xfId="0" applyFont="1"/>
    <xf numFmtId="49" fontId="0" fillId="0" borderId="0" xfId="0" applyNumberFormat="1"/>
    <xf numFmtId="0" fontId="0" fillId="0" borderId="0" xfId="0" applyNumberFormat="1" applyAlignment="1"/>
    <xf numFmtId="49" fontId="2" fillId="0" borderId="0" xfId="0" applyNumberFormat="1" applyFont="1"/>
    <xf numFmtId="164" fontId="0" fillId="0" borderId="1" xfId="0" applyNumberFormat="1" applyBorder="1" applyAlignment="1">
      <alignment horizontal="right"/>
    </xf>
    <xf numFmtId="0" fontId="2" fillId="2" borderId="0" xfId="1" applyFill="1"/>
    <xf numFmtId="0" fontId="4" fillId="2" borderId="0" xfId="1" applyFont="1" applyFill="1" applyAlignment="1">
      <alignment horizontal="center" vertical="top"/>
    </xf>
    <xf numFmtId="0" fontId="4" fillId="2" borderId="0" xfId="1" applyFont="1" applyFill="1" applyAlignment="1">
      <alignment vertical="top"/>
    </xf>
    <xf numFmtId="10" fontId="0" fillId="0" borderId="0" xfId="0" applyNumberFormat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hartsheet" Target="chartsheets/sheet1.xml"/><Relationship Id="rId75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71" Type="http://schemas.openxmlformats.org/officeDocument/2006/relationships/theme" Target="theme/theme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charts/_rels/chart6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Alton 02 011001 - AADT (vpd) vs. Year</a:t>
            </a:r>
          </a:p>
        </c:rich>
      </c:tx>
      <c:layout>
        <c:manualLayout>
          <c:xMode val="edge"/>
          <c:yMode val="edge"/>
          <c:x val="0.31478260869565217"/>
          <c:y val="3.208556149732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7391304347825"/>
          <c:y val="0.13368983957219252"/>
          <c:w val="0.81913043478260872"/>
          <c:h val="0.7326203208556150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exp"/>
            <c:dispRSqr val="0"/>
            <c:dispEq val="1"/>
            <c:trendlineLbl>
              <c:layout>
                <c:manualLayout>
                  <c:x val="-0.22223183841150296"/>
                  <c:y val="0.26893595519811364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'Alton 02011001'!$A$9:$A$19</c:f>
              <c:numCache>
                <c:formatCode>0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'Alton 02011001'!$B$9:$B$19</c:f>
              <c:numCache>
                <c:formatCode>General</c:formatCode>
                <c:ptCount val="11"/>
                <c:pt idx="0">
                  <c:v>5063</c:v>
                </c:pt>
                <c:pt idx="1">
                  <c:v>5404</c:v>
                </c:pt>
                <c:pt idx="2">
                  <c:v>5183</c:v>
                </c:pt>
                <c:pt idx="3">
                  <c:v>5160</c:v>
                </c:pt>
                <c:pt idx="4">
                  <c:v>5338</c:v>
                </c:pt>
                <c:pt idx="5">
                  <c:v>5472</c:v>
                </c:pt>
                <c:pt idx="6">
                  <c:v>5592</c:v>
                </c:pt>
                <c:pt idx="7">
                  <c:v>5802</c:v>
                </c:pt>
                <c:pt idx="8">
                  <c:v>5782</c:v>
                </c:pt>
                <c:pt idx="9">
                  <c:v>5775</c:v>
                </c:pt>
                <c:pt idx="10">
                  <c:v>5942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3F4-44A4-8CD9-49BE6EFB0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212912"/>
        <c:axId val="1"/>
      </c:scatterChart>
      <c:valAx>
        <c:axId val="641212912"/>
        <c:scaling>
          <c:orientation val="minMax"/>
          <c:max val="2020"/>
          <c:min val="2008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1478260869565218"/>
              <c:y val="0.9304812834224599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2"/>
      </c:valAx>
      <c:valAx>
        <c:axId val="1"/>
        <c:scaling>
          <c:orientation val="minMax"/>
          <c:max val="7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AADT (vpd)</a:t>
                </a:r>
              </a:p>
            </c:rich>
          </c:tx>
          <c:layout>
            <c:manualLayout>
              <c:xMode val="edge"/>
              <c:yMode val="edge"/>
              <c:x val="2.9565217391304348E-2"/>
              <c:y val="0.4117647058823529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121291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Chichester 02 089002  - AADT (vpd) vs. Year</a:t>
            </a:r>
          </a:p>
        </c:rich>
      </c:tx>
      <c:layout>
        <c:manualLayout>
          <c:xMode val="edge"/>
          <c:yMode val="edge"/>
          <c:x val="0.28298665791776029"/>
          <c:y val="3.208556149732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36135247353868"/>
          <c:y val="0.13368983957219252"/>
          <c:w val="0.80902914942279291"/>
          <c:h val="0.7326203208556150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exp"/>
            <c:dispRSqr val="0"/>
            <c:dispEq val="1"/>
            <c:trendlineLbl>
              <c:layout>
                <c:manualLayout>
                  <c:x val="-0.21388977873055559"/>
                  <c:y val="0.10046542310553425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'Chichester 02089002'!$A$9:$A$19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'Chichester 02089002'!$B$9:$B$19</c:f>
              <c:numCache>
                <c:formatCode>General</c:formatCode>
                <c:ptCount val="11"/>
                <c:pt idx="0">
                  <c:v>17251</c:v>
                </c:pt>
                <c:pt idx="1">
                  <c:v>17325</c:v>
                </c:pt>
                <c:pt idx="2">
                  <c:v>16792</c:v>
                </c:pt>
                <c:pt idx="3">
                  <c:v>16509</c:v>
                </c:pt>
                <c:pt idx="4">
                  <c:v>16695</c:v>
                </c:pt>
                <c:pt idx="5">
                  <c:v>16721</c:v>
                </c:pt>
                <c:pt idx="6">
                  <c:v>16965</c:v>
                </c:pt>
                <c:pt idx="7">
                  <c:v>16947</c:v>
                </c:pt>
                <c:pt idx="8">
                  <c:v>16741</c:v>
                </c:pt>
                <c:pt idx="9">
                  <c:v>16756</c:v>
                </c:pt>
                <c:pt idx="10">
                  <c:v>16866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543-4BC6-8CD6-91BD80C6DD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0973144"/>
        <c:axId val="1"/>
      </c:scatterChart>
      <c:valAx>
        <c:axId val="640973144"/>
        <c:scaling>
          <c:orientation val="minMax"/>
          <c:max val="2020"/>
          <c:min val="2008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2083424467774864"/>
              <c:y val="0.930481283422459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2"/>
      </c:valAx>
      <c:valAx>
        <c:axId val="1"/>
        <c:scaling>
          <c:orientation val="minMax"/>
          <c:max val="2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AADT (vpd)</a:t>
                </a:r>
              </a:p>
            </c:rich>
          </c:tx>
          <c:layout>
            <c:manualLayout>
              <c:xMode val="edge"/>
              <c:yMode val="edge"/>
              <c:x val="2.9513888888888888E-2"/>
              <c:y val="0.4117647058823529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0973144"/>
        <c:crosses val="autoZero"/>
        <c:crossBetween val="midCat"/>
        <c:majorUnit val="20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Claremont 02 091001  - AADT (vpd) vs. Year</a:t>
            </a:r>
          </a:p>
        </c:rich>
      </c:tx>
      <c:layout>
        <c:manualLayout>
          <c:xMode val="edge"/>
          <c:yMode val="edge"/>
          <c:x val="0.2859620537034257"/>
          <c:y val="3.22580645161290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11450501186854"/>
          <c:y val="0.13440895499662664"/>
          <c:w val="0.80935943707978797"/>
          <c:h val="0.7338728942815815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exp"/>
            <c:dispRSqr val="0"/>
            <c:dispEq val="1"/>
            <c:trendlineLbl>
              <c:layout>
                <c:manualLayout>
                  <c:x val="-0.20124235321628209"/>
                  <c:y val="0.11011676282387904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'Claremont 02091001'!$A$9:$A$19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'Claremont 02091001'!$B$9:$B$19</c:f>
              <c:numCache>
                <c:formatCode>General</c:formatCode>
                <c:ptCount val="11"/>
                <c:pt idx="0">
                  <c:v>8969</c:v>
                </c:pt>
                <c:pt idx="1">
                  <c:v>9210</c:v>
                </c:pt>
                <c:pt idx="2">
                  <c:v>8997</c:v>
                </c:pt>
                <c:pt idx="3">
                  <c:v>8959</c:v>
                </c:pt>
                <c:pt idx="4">
                  <c:v>8896</c:v>
                </c:pt>
                <c:pt idx="5">
                  <c:v>8639</c:v>
                </c:pt>
                <c:pt idx="6">
                  <c:v>9208</c:v>
                </c:pt>
                <c:pt idx="7">
                  <c:v>9480</c:v>
                </c:pt>
                <c:pt idx="8">
                  <c:v>9297</c:v>
                </c:pt>
                <c:pt idx="9">
                  <c:v>9317</c:v>
                </c:pt>
                <c:pt idx="10">
                  <c:v>9379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5D3-4C01-AD65-0BBBC4990E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0968224"/>
        <c:axId val="1"/>
      </c:scatterChart>
      <c:valAx>
        <c:axId val="640968224"/>
        <c:scaling>
          <c:orientation val="minMax"/>
          <c:max val="2020"/>
          <c:min val="2008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1993103981586353"/>
              <c:y val="0.9301100668868004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  <c:majorUnit val="2"/>
      </c:valAx>
      <c:valAx>
        <c:axId val="1"/>
        <c:scaling>
          <c:orientation val="minMax"/>
          <c:max val="12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AADT (vpd)</a:t>
                </a:r>
              </a:p>
            </c:rich>
          </c:tx>
          <c:layout>
            <c:manualLayout>
              <c:xMode val="edge"/>
              <c:yMode val="edge"/>
              <c:x val="2.9462738301559793E-2"/>
              <c:y val="0.411291451471791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0968224"/>
        <c:crosses val="autoZero"/>
        <c:crossBetween val="midCat"/>
        <c:majorUnit val="2000"/>
        <c:minorUnit val="4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Concord 62 099056  - AADT (vpd) vs. Year</a:t>
            </a:r>
          </a:p>
        </c:rich>
      </c:tx>
      <c:layout>
        <c:manualLayout>
          <c:xMode val="edge"/>
          <c:yMode val="edge"/>
          <c:x val="0.29565217391304349"/>
          <c:y val="3.21715817694369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60869565217391"/>
          <c:y val="0.1340484328507677"/>
          <c:w val="0.80869565217391304"/>
          <c:h val="0.7345854120222070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exp"/>
            <c:dispRSqr val="0"/>
            <c:dispEq val="1"/>
            <c:trendlineLbl>
              <c:layout>
                <c:manualLayout>
                  <c:x val="-0.20223174711856667"/>
                  <c:y val="0.13213056737865281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'Concord 62099056'!$A$9:$A$19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'Concord 62099056'!$B$9:$B$19</c:f>
              <c:numCache>
                <c:formatCode>General</c:formatCode>
                <c:ptCount val="11"/>
                <c:pt idx="0">
                  <c:v>16054</c:v>
                </c:pt>
                <c:pt idx="1">
                  <c:v>16371</c:v>
                </c:pt>
                <c:pt idx="2">
                  <c:v>16026</c:v>
                </c:pt>
                <c:pt idx="3">
                  <c:v>16095</c:v>
                </c:pt>
                <c:pt idx="4">
                  <c:v>16118</c:v>
                </c:pt>
                <c:pt idx="5">
                  <c:v>16326</c:v>
                </c:pt>
                <c:pt idx="6">
                  <c:v>16447</c:v>
                </c:pt>
                <c:pt idx="7">
                  <c:v>16587</c:v>
                </c:pt>
                <c:pt idx="8">
                  <c:v>16418</c:v>
                </c:pt>
                <c:pt idx="9">
                  <c:v>16461</c:v>
                </c:pt>
                <c:pt idx="10">
                  <c:v>16791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3FD-4CB2-8112-22A0A8C67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0981672"/>
        <c:axId val="1"/>
      </c:scatterChart>
      <c:valAx>
        <c:axId val="640981672"/>
        <c:scaling>
          <c:orientation val="minMax"/>
          <c:max val="2020"/>
          <c:min val="2008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2"/>
              <c:y val="0.930296032030848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2"/>
      </c:valAx>
      <c:valAx>
        <c:axId val="1"/>
        <c:scaling>
          <c:orientation val="minMax"/>
          <c:max val="2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AADT (vpd)</a:t>
                </a:r>
              </a:p>
            </c:rich>
          </c:tx>
          <c:layout>
            <c:manualLayout>
              <c:xMode val="edge"/>
              <c:yMode val="edge"/>
              <c:x val="2.9565217391304348E-2"/>
              <c:y val="0.412869195640089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0981672"/>
        <c:crosses val="autoZero"/>
        <c:crossBetween val="midCat"/>
        <c:majorUnit val="20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Concord 02 099091 - AADT (vpd) vs. Year</a:t>
            </a:r>
          </a:p>
        </c:rich>
      </c:tx>
      <c:layout>
        <c:manualLayout>
          <c:xMode val="edge"/>
          <c:yMode val="edge"/>
          <c:x val="0.27777832458442697"/>
          <c:y val="3.208556149732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36135247353868"/>
          <c:y val="0.13636363636363635"/>
          <c:w val="0.80902914942279291"/>
          <c:h val="0.729946524064171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exp"/>
            <c:dispRSqr val="0"/>
            <c:dispEq val="1"/>
            <c:trendlineLbl>
              <c:layout>
                <c:manualLayout>
                  <c:x val="-0.17048692736667181"/>
                  <c:y val="0.18782854014905889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'Concord 02099091'!$A$9:$A$19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'Concord 02099091'!$B$9:$B$19</c:f>
              <c:numCache>
                <c:formatCode>General</c:formatCode>
                <c:ptCount val="11"/>
                <c:pt idx="0">
                  <c:v>43000</c:v>
                </c:pt>
                <c:pt idx="1">
                  <c:v>44153</c:v>
                </c:pt>
                <c:pt idx="2">
                  <c:v>43127</c:v>
                </c:pt>
                <c:pt idx="3">
                  <c:v>42501</c:v>
                </c:pt>
                <c:pt idx="4">
                  <c:v>42963</c:v>
                </c:pt>
                <c:pt idx="5">
                  <c:v>43400</c:v>
                </c:pt>
                <c:pt idx="6">
                  <c:v>44865</c:v>
                </c:pt>
                <c:pt idx="7">
                  <c:v>45993</c:v>
                </c:pt>
                <c:pt idx="8">
                  <c:v>46389</c:v>
                </c:pt>
                <c:pt idx="9">
                  <c:v>47810</c:v>
                </c:pt>
                <c:pt idx="10">
                  <c:v>48697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44B-42F0-A2FC-5437D32B8D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0967240"/>
        <c:axId val="1"/>
      </c:scatterChart>
      <c:valAx>
        <c:axId val="640967240"/>
        <c:scaling>
          <c:orientation val="minMax"/>
          <c:max val="2020"/>
          <c:min val="2008"/>
        </c:scaling>
        <c:delete val="0"/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225703557888598"/>
              <c:y val="0.93315508021390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2"/>
      </c:valAx>
      <c:valAx>
        <c:axId val="1"/>
        <c:scaling>
          <c:orientation val="minMax"/>
          <c:max val="5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AADT (vpd)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4010695187165775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0967240"/>
        <c:crosses val="autoZero"/>
        <c:crossBetween val="midCat"/>
        <c:majorUnit val="50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Concord 02 099092 - AADT (vpd) vs. Year</a:t>
            </a:r>
          </a:p>
        </c:rich>
      </c:tx>
      <c:layout>
        <c:manualLayout>
          <c:xMode val="edge"/>
          <c:yMode val="edge"/>
          <c:x val="0.29687554680664913"/>
          <c:y val="3.208556149732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36135247353868"/>
          <c:y val="0.13368983957219252"/>
          <c:w val="0.80902914942279291"/>
          <c:h val="0.7326203208556150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exp"/>
            <c:dispRSqr val="0"/>
            <c:dispEq val="1"/>
            <c:trendlineLbl>
              <c:layout>
                <c:manualLayout>
                  <c:x val="-0.14618133060289695"/>
                  <c:y val="0.17377321150364225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'Concord 02099092'!$A$9:$A$19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'Concord 02099092'!$B$9:$B$19</c:f>
              <c:numCache>
                <c:formatCode>General</c:formatCode>
                <c:ptCount val="11"/>
                <c:pt idx="0">
                  <c:v>72000</c:v>
                </c:pt>
                <c:pt idx="1">
                  <c:v>72644</c:v>
                </c:pt>
                <c:pt idx="2">
                  <c:v>71180</c:v>
                </c:pt>
                <c:pt idx="3">
                  <c:v>70046</c:v>
                </c:pt>
                <c:pt idx="4">
                  <c:v>71142</c:v>
                </c:pt>
                <c:pt idx="5">
                  <c:v>72640</c:v>
                </c:pt>
                <c:pt idx="6">
                  <c:v>72977</c:v>
                </c:pt>
                <c:pt idx="7">
                  <c:v>74816</c:v>
                </c:pt>
                <c:pt idx="8">
                  <c:v>77535</c:v>
                </c:pt>
                <c:pt idx="9">
                  <c:v>77246</c:v>
                </c:pt>
                <c:pt idx="10">
                  <c:v>77332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544-4DA1-9944-28BA09B249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0974456"/>
        <c:axId val="1"/>
      </c:scatterChart>
      <c:valAx>
        <c:axId val="640974456"/>
        <c:scaling>
          <c:orientation val="minMax"/>
          <c:max val="2020"/>
          <c:min val="2008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2083424467774864"/>
              <c:y val="0.930481283422459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2"/>
      </c:valAx>
      <c:valAx>
        <c:axId val="1"/>
        <c:scaling>
          <c:orientation val="minMax"/>
          <c:max val="9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AADT (vpd)</a:t>
                </a:r>
              </a:p>
            </c:rich>
          </c:tx>
          <c:layout>
            <c:manualLayout>
              <c:xMode val="edge"/>
              <c:yMode val="edge"/>
              <c:x val="2.9513888888888888E-2"/>
              <c:y val="0.4117647058823529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0974456"/>
        <c:crosses val="autoZero"/>
        <c:crossBetween val="midCat"/>
        <c:majorUnit val="100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Concord 02 099103 - AADT (vpd) vs. Year</a:t>
            </a:r>
          </a:p>
        </c:rich>
      </c:tx>
      <c:layout>
        <c:manualLayout>
          <c:xMode val="edge"/>
          <c:yMode val="edge"/>
          <c:x val="0.29809376947465621"/>
          <c:y val="3.208556149732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11450501186854"/>
          <c:y val="0.13368983957219252"/>
          <c:w val="0.80935943707978797"/>
          <c:h val="0.7326203208556150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exp"/>
            <c:dispRSqr val="0"/>
            <c:dispEq val="1"/>
            <c:trendlineLbl>
              <c:layout>
                <c:manualLayout>
                  <c:x val="-0.2203064941325083"/>
                  <c:y val="0.16862183670891406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'Concord 02099103'!$A$9:$A$19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'Concord 02099103'!$B$9:$B$19</c:f>
              <c:numCache>
                <c:formatCode>General</c:formatCode>
                <c:ptCount val="11"/>
                <c:pt idx="0">
                  <c:v>39000</c:v>
                </c:pt>
                <c:pt idx="1">
                  <c:v>38371</c:v>
                </c:pt>
                <c:pt idx="2">
                  <c:v>37664</c:v>
                </c:pt>
                <c:pt idx="3">
                  <c:v>37388</c:v>
                </c:pt>
                <c:pt idx="4">
                  <c:v>37746</c:v>
                </c:pt>
                <c:pt idx="5">
                  <c:v>38153</c:v>
                </c:pt>
                <c:pt idx="6">
                  <c:v>39351</c:v>
                </c:pt>
                <c:pt idx="7">
                  <c:v>39628</c:v>
                </c:pt>
                <c:pt idx="8">
                  <c:v>38198</c:v>
                </c:pt>
                <c:pt idx="9">
                  <c:v>38513</c:v>
                </c:pt>
                <c:pt idx="10">
                  <c:v>38641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DEE-4D15-8503-26E8106980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0971832"/>
        <c:axId val="1"/>
      </c:scatterChart>
      <c:valAx>
        <c:axId val="640971832"/>
        <c:scaling>
          <c:orientation val="minMax"/>
          <c:max val="2020"/>
          <c:min val="2008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1993103981586353"/>
              <c:y val="0.930481283422459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2"/>
      </c:valAx>
      <c:valAx>
        <c:axId val="1"/>
        <c:scaling>
          <c:orientation val="minMax"/>
          <c:max val="5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AADT (vpd)</a:t>
                </a:r>
              </a:p>
            </c:rich>
          </c:tx>
          <c:layout>
            <c:manualLayout>
              <c:xMode val="edge"/>
              <c:yMode val="edge"/>
              <c:x val="2.9462738301559793E-2"/>
              <c:y val="0.4117647058823529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0971832"/>
        <c:crosses val="autoZero"/>
        <c:crossBetween val="midCat"/>
        <c:majorUnit val="50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Concord 72 099278 - AADT (vpd) vs. Year</a:t>
            </a:r>
          </a:p>
        </c:rich>
      </c:tx>
      <c:layout>
        <c:manualLayout>
          <c:xMode val="edge"/>
          <c:yMode val="edge"/>
          <c:x val="0.31010471252069099"/>
          <c:y val="3.2000000000000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26438070318"/>
          <c:y val="0.13333368055645978"/>
          <c:w val="0.80836305698349109"/>
          <c:h val="0.7360019166716580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exp"/>
            <c:dispRSqr val="0"/>
            <c:dispEq val="1"/>
            <c:trendlineLbl>
              <c:layout>
                <c:manualLayout>
                  <c:x val="-0.24732969354440451"/>
                  <c:y val="0.154520524934383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'Concord 72099278'!$A$9:$A$19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'Concord 72099278'!$B$9:$B$19</c:f>
              <c:numCache>
                <c:formatCode>General</c:formatCode>
                <c:ptCount val="11"/>
                <c:pt idx="1">
                  <c:v>10146</c:v>
                </c:pt>
                <c:pt idx="2">
                  <c:v>9701</c:v>
                </c:pt>
                <c:pt idx="3">
                  <c:v>9974</c:v>
                </c:pt>
                <c:pt idx="4">
                  <c:v>11005</c:v>
                </c:pt>
                <c:pt idx="5">
                  <c:v>11417</c:v>
                </c:pt>
                <c:pt idx="6">
                  <c:v>11859</c:v>
                </c:pt>
                <c:pt idx="7">
                  <c:v>12063</c:v>
                </c:pt>
                <c:pt idx="8">
                  <c:v>11483</c:v>
                </c:pt>
                <c:pt idx="9">
                  <c:v>11469</c:v>
                </c:pt>
                <c:pt idx="10">
                  <c:v>11428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86A-4BD3-BC7F-E0B69238C3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0978720"/>
        <c:axId val="1"/>
      </c:scatterChart>
      <c:valAx>
        <c:axId val="640978720"/>
        <c:scaling>
          <c:orientation val="minMax"/>
          <c:max val="2020"/>
          <c:min val="2008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2090628915288029"/>
              <c:y val="0.930669186351706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2"/>
      </c:valAx>
      <c:valAx>
        <c:axId val="1"/>
        <c:scaling>
          <c:orientation val="minMax"/>
          <c:max val="17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AADT (vpd)</a:t>
                </a:r>
              </a:p>
            </c:rich>
          </c:tx>
          <c:layout>
            <c:manualLayout>
              <c:xMode val="edge"/>
              <c:yMode val="edge"/>
              <c:x val="2.9616724738675958E-2"/>
              <c:y val="0.413334453193350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097872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Dover 02 125090 - AADT (vpd) vs. Year</a:t>
            </a:r>
          </a:p>
        </c:rich>
      </c:tx>
      <c:layout>
        <c:manualLayout>
          <c:xMode val="edge"/>
          <c:yMode val="edge"/>
          <c:x val="0.31010471252069099"/>
          <c:y val="3.2000000000000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26438070318"/>
          <c:y val="0.13333368055645978"/>
          <c:w val="0.80836305698349109"/>
          <c:h val="0.7360019166716580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exp"/>
            <c:dispRSqr val="0"/>
            <c:dispEq val="1"/>
            <c:trendlineLbl>
              <c:layout>
                <c:manualLayout>
                  <c:x val="-0.28461160784470335"/>
                  <c:y val="9.3404289864718451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'Dover 02125001'!$A$9:$A$19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'Dover 02125001'!$B$9:$B$19</c:f>
              <c:numCache>
                <c:formatCode>General</c:formatCode>
                <c:ptCount val="11"/>
                <c:pt idx="0">
                  <c:v>13500</c:v>
                </c:pt>
                <c:pt idx="1">
                  <c:v>13567</c:v>
                </c:pt>
                <c:pt idx="2">
                  <c:v>13024</c:v>
                </c:pt>
                <c:pt idx="3">
                  <c:v>12639</c:v>
                </c:pt>
                <c:pt idx="4">
                  <c:v>12461</c:v>
                </c:pt>
                <c:pt idx="5">
                  <c:v>12490</c:v>
                </c:pt>
                <c:pt idx="6">
                  <c:v>12396</c:v>
                </c:pt>
                <c:pt idx="7">
                  <c:v>12219</c:v>
                </c:pt>
                <c:pt idx="8">
                  <c:v>11436</c:v>
                </c:pt>
                <c:pt idx="9">
                  <c:v>10938</c:v>
                </c:pt>
                <c:pt idx="10">
                  <c:v>11100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D69-49D9-A8F8-2297751010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0976752"/>
        <c:axId val="1"/>
      </c:scatterChart>
      <c:valAx>
        <c:axId val="640976752"/>
        <c:scaling>
          <c:orientation val="minMax"/>
          <c:max val="2020"/>
          <c:min val="2008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2090628915288029"/>
              <c:y val="0.930669186351706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2"/>
      </c:valAx>
      <c:valAx>
        <c:axId val="1"/>
        <c:scaling>
          <c:orientation val="minMax"/>
          <c:max val="17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AADT (vpd)</a:t>
                </a:r>
              </a:p>
            </c:rich>
          </c:tx>
          <c:layout>
            <c:manualLayout>
              <c:xMode val="edge"/>
              <c:yMode val="edge"/>
              <c:x val="2.9616724738675958E-2"/>
              <c:y val="0.413334453193350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097675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Dover 02 125090 - AADT (vpd) vs. Year</a:t>
            </a:r>
          </a:p>
        </c:rich>
      </c:tx>
      <c:layout>
        <c:manualLayout>
          <c:xMode val="edge"/>
          <c:yMode val="edge"/>
          <c:x val="0.31010471252069099"/>
          <c:y val="3.21715817694369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26438070318"/>
          <c:y val="0.1340484328507677"/>
          <c:w val="0.80836305698349109"/>
          <c:h val="0.7345854120222070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exp"/>
            <c:dispRSqr val="0"/>
            <c:dispEq val="1"/>
            <c:trendlineLbl>
              <c:layout>
                <c:manualLayout>
                  <c:x val="-0.24732969354440451"/>
                  <c:y val="0.17843603329744639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'Dover 02125090'!$A$9:$A$19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'Dover 02125090'!$B$9:$B$19</c:f>
              <c:numCache>
                <c:formatCode>General</c:formatCode>
                <c:ptCount val="11"/>
                <c:pt idx="0">
                  <c:v>35687</c:v>
                </c:pt>
                <c:pt idx="1">
                  <c:v>36127</c:v>
                </c:pt>
                <c:pt idx="2">
                  <c:v>35623</c:v>
                </c:pt>
                <c:pt idx="3">
                  <c:v>36018</c:v>
                </c:pt>
                <c:pt idx="4">
                  <c:v>36930</c:v>
                </c:pt>
                <c:pt idx="5">
                  <c:v>37747</c:v>
                </c:pt>
                <c:pt idx="6">
                  <c:v>39097</c:v>
                </c:pt>
                <c:pt idx="7">
                  <c:v>40725</c:v>
                </c:pt>
                <c:pt idx="8">
                  <c:v>41642</c:v>
                </c:pt>
                <c:pt idx="9">
                  <c:v>42315</c:v>
                </c:pt>
                <c:pt idx="10">
                  <c:v>43124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3AF-41B4-B5D9-BE2565C12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0977080"/>
        <c:axId val="1"/>
      </c:scatterChart>
      <c:valAx>
        <c:axId val="640977080"/>
        <c:scaling>
          <c:orientation val="minMax"/>
          <c:max val="2020"/>
          <c:min val="2008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2090628915288029"/>
              <c:y val="0.930296032030848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2"/>
      </c:valAx>
      <c:valAx>
        <c:axId val="1"/>
        <c:scaling>
          <c:orientation val="minMax"/>
          <c:max val="45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AADT (vpd)</a:t>
                </a:r>
              </a:p>
            </c:rich>
          </c:tx>
          <c:layout>
            <c:manualLayout>
              <c:xMode val="edge"/>
              <c:yMode val="edge"/>
              <c:x val="2.9616724738675958E-2"/>
              <c:y val="0.412869195640089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0977080"/>
        <c:crosses val="autoZero"/>
        <c:crossBetween val="midCat"/>
        <c:majorUnit val="50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Durham 02 133021 - AADT (vpd) vs. Year</a:t>
            </a:r>
          </a:p>
        </c:rich>
      </c:tx>
      <c:layout>
        <c:manualLayout>
          <c:xMode val="edge"/>
          <c:yMode val="edge"/>
          <c:x val="0.3015599739807221"/>
          <c:y val="3.21715817694369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11450501186854"/>
          <c:y val="0.1340484328507677"/>
          <c:w val="0.80935943707978797"/>
          <c:h val="0.7345854120222070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exp"/>
            <c:dispRSqr val="0"/>
            <c:dispEq val="1"/>
            <c:trendlineLbl>
              <c:layout>
                <c:manualLayout>
                  <c:x val="-0.23070511645044994"/>
                  <c:y val="0.13119876629548707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'Durham 02133021'!$A$9:$A$19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'Durham 02133021'!$B$9:$B$19</c:f>
              <c:numCache>
                <c:formatCode>General</c:formatCode>
                <c:ptCount val="11"/>
                <c:pt idx="0">
                  <c:v>16830</c:v>
                </c:pt>
                <c:pt idx="1">
                  <c:v>16682</c:v>
                </c:pt>
                <c:pt idx="2">
                  <c:v>16000</c:v>
                </c:pt>
                <c:pt idx="3">
                  <c:v>16152</c:v>
                </c:pt>
                <c:pt idx="4">
                  <c:v>15989</c:v>
                </c:pt>
                <c:pt idx="5">
                  <c:v>15969</c:v>
                </c:pt>
                <c:pt idx="6">
                  <c:v>16208</c:v>
                </c:pt>
                <c:pt idx="7">
                  <c:v>16591</c:v>
                </c:pt>
                <c:pt idx="8">
                  <c:v>16450</c:v>
                </c:pt>
                <c:pt idx="9">
                  <c:v>16021</c:v>
                </c:pt>
                <c:pt idx="10">
                  <c:v>15596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609-4593-AAA3-25D22D2F1B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0989216"/>
        <c:axId val="1"/>
      </c:scatterChart>
      <c:valAx>
        <c:axId val="640989216"/>
        <c:scaling>
          <c:orientation val="minMax"/>
          <c:max val="2020"/>
          <c:min val="2008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1993103981586353"/>
              <c:y val="0.930296032030848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2"/>
      </c:valAx>
      <c:valAx>
        <c:axId val="1"/>
        <c:scaling>
          <c:orientation val="minMax"/>
          <c:max val="24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AADT (vpd)</a:t>
                </a:r>
              </a:p>
            </c:rich>
          </c:tx>
          <c:layout>
            <c:manualLayout>
              <c:xMode val="edge"/>
              <c:yMode val="edge"/>
              <c:x val="2.9462738301559793E-2"/>
              <c:y val="0.412869195640089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098921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Bartlett 02 029001 - AADT (vpd) vs. Year</a:t>
            </a:r>
          </a:p>
        </c:rich>
      </c:tx>
      <c:layout>
        <c:manualLayout>
          <c:xMode val="edge"/>
          <c:yMode val="edge"/>
          <c:x val="0.30329307623375501"/>
          <c:y val="3.21715817694369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71588269392695"/>
          <c:y val="0.1340484328507677"/>
          <c:w val="0.8197580593977295"/>
          <c:h val="0.7319044433651916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exp"/>
            <c:dispRSqr val="0"/>
            <c:dispEq val="1"/>
            <c:trendlineLbl>
              <c:layout>
                <c:manualLayout>
                  <c:x val="-0.23331649406502"/>
                  <c:y val="0.3446353057587230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'Bartlett 02029001'!$A$9:$A$19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'Bartlett 02029001'!$B$9:$B$19</c:f>
              <c:numCache>
                <c:formatCode>General</c:formatCode>
                <c:ptCount val="11"/>
                <c:pt idx="0">
                  <c:v>2691</c:v>
                </c:pt>
                <c:pt idx="1">
                  <c:v>3100</c:v>
                </c:pt>
                <c:pt idx="2">
                  <c:v>2438</c:v>
                </c:pt>
                <c:pt idx="3">
                  <c:v>2491</c:v>
                </c:pt>
                <c:pt idx="4">
                  <c:v>2643</c:v>
                </c:pt>
                <c:pt idx="5">
                  <c:v>2943</c:v>
                </c:pt>
                <c:pt idx="6">
                  <c:v>2874</c:v>
                </c:pt>
                <c:pt idx="7">
                  <c:v>2754</c:v>
                </c:pt>
                <c:pt idx="8">
                  <c:v>2773</c:v>
                </c:pt>
                <c:pt idx="9">
                  <c:v>2776</c:v>
                </c:pt>
                <c:pt idx="10">
                  <c:v>2848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5D3-4112-801B-0D9B08F69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209960"/>
        <c:axId val="1"/>
      </c:scatterChart>
      <c:valAx>
        <c:axId val="641209960"/>
        <c:scaling>
          <c:orientation val="minMax"/>
          <c:max val="2020"/>
          <c:min val="2008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1473173305676478"/>
              <c:y val="0.930296032030848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2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AADT (vpd)</a:t>
                </a:r>
              </a:p>
            </c:rich>
          </c:tx>
          <c:layout>
            <c:manualLayout>
              <c:xMode val="edge"/>
              <c:yMode val="edge"/>
              <c:x val="2.9462738301559793E-2"/>
              <c:y val="0.4101882304926361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1209960"/>
        <c:crossesAt val="1990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Exeter 02 153001 - AADT (vpd) vs. Year</a:t>
            </a:r>
          </a:p>
        </c:rich>
      </c:tx>
      <c:layout>
        <c:manualLayout>
          <c:xMode val="edge"/>
          <c:yMode val="edge"/>
          <c:x val="0.30729221347331581"/>
          <c:y val="3.208556149732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36135247353868"/>
          <c:y val="0.13368983957219252"/>
          <c:w val="0.80902914942279291"/>
          <c:h val="0.7326203208556150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exp"/>
            <c:dispRSqr val="0"/>
            <c:dispEq val="1"/>
            <c:trendlineLbl>
              <c:layout>
                <c:manualLayout>
                  <c:x val="-0.22515129404807477"/>
                  <c:y val="0.16672084438643031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'Exeter 02153001'!$A$9:$A$19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'Exeter 02153001'!$B$9:$B$19</c:f>
              <c:numCache>
                <c:formatCode>General</c:formatCode>
                <c:ptCount val="11"/>
                <c:pt idx="0">
                  <c:v>40000</c:v>
                </c:pt>
                <c:pt idx="1">
                  <c:v>39804</c:v>
                </c:pt>
                <c:pt idx="2">
                  <c:v>39375</c:v>
                </c:pt>
                <c:pt idx="3">
                  <c:v>40319</c:v>
                </c:pt>
                <c:pt idx="4">
                  <c:v>40555</c:v>
                </c:pt>
                <c:pt idx="5">
                  <c:v>43725</c:v>
                </c:pt>
                <c:pt idx="6">
                  <c:v>43525</c:v>
                </c:pt>
                <c:pt idx="7">
                  <c:v>45161</c:v>
                </c:pt>
                <c:pt idx="8">
                  <c:v>45888</c:v>
                </c:pt>
                <c:pt idx="9">
                  <c:v>46393</c:v>
                </c:pt>
                <c:pt idx="10">
                  <c:v>46686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59C-4FEA-ABC8-CCC1280EEA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0995776"/>
        <c:axId val="1"/>
      </c:scatterChart>
      <c:valAx>
        <c:axId val="640995776"/>
        <c:scaling>
          <c:orientation val="minMax"/>
          <c:max val="2020"/>
          <c:min val="2008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2083424467774864"/>
              <c:y val="0.930481283422459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2"/>
      </c:valAx>
      <c:valAx>
        <c:axId val="1"/>
        <c:scaling>
          <c:orientation val="minMax"/>
          <c:max val="5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AADT (vpd)</a:t>
                </a:r>
              </a:p>
            </c:rich>
          </c:tx>
          <c:layout>
            <c:manualLayout>
              <c:xMode val="edge"/>
              <c:yMode val="edge"/>
              <c:x val="2.9513888888888888E-2"/>
              <c:y val="0.4117647058823529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0995776"/>
        <c:crosses val="autoZero"/>
        <c:crossBetween val="midCat"/>
        <c:majorUnit val="50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Gilford 02 169053 - AADT (vpd) vs. Year</a:t>
            </a:r>
          </a:p>
        </c:rich>
      </c:tx>
      <c:layout>
        <c:manualLayout>
          <c:xMode val="edge"/>
          <c:yMode val="edge"/>
          <c:x val="0.30729221347331581"/>
          <c:y val="3.208556149732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36135247353868"/>
          <c:y val="0.13368983957219252"/>
          <c:w val="0.80902914942279291"/>
          <c:h val="0.7326203208556150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exp"/>
            <c:dispRSqr val="0"/>
            <c:dispEq val="1"/>
            <c:trendlineLbl>
              <c:layout>
                <c:manualLayout>
                  <c:x val="-0.24513983171255183"/>
                  <c:y val="0.10117057560318327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'Gilford 02169053'!$A$9:$A$19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'Gilford 02169053'!$B$9:$B$19</c:f>
              <c:numCache>
                <c:formatCode>General</c:formatCode>
                <c:ptCount val="11"/>
                <c:pt idx="0">
                  <c:v>8400</c:v>
                </c:pt>
                <c:pt idx="1">
                  <c:v>8436</c:v>
                </c:pt>
                <c:pt idx="2">
                  <c:v>8221</c:v>
                </c:pt>
                <c:pt idx="3">
                  <c:v>8201</c:v>
                </c:pt>
                <c:pt idx="4">
                  <c:v>8528</c:v>
                </c:pt>
                <c:pt idx="5">
                  <c:v>9125</c:v>
                </c:pt>
                <c:pt idx="6">
                  <c:v>9275</c:v>
                </c:pt>
                <c:pt idx="7">
                  <c:v>8927</c:v>
                </c:pt>
                <c:pt idx="8">
                  <c:v>8975</c:v>
                </c:pt>
                <c:pt idx="9">
                  <c:v>9159</c:v>
                </c:pt>
                <c:pt idx="10">
                  <c:v>9783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DAB-474F-9FE4-7FBC2B41DB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0988888"/>
        <c:axId val="1"/>
      </c:scatterChart>
      <c:valAx>
        <c:axId val="640988888"/>
        <c:scaling>
          <c:orientation val="minMax"/>
          <c:max val="2020"/>
          <c:min val="2008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2083424467774864"/>
              <c:y val="0.930481283422459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2"/>
      </c:valAx>
      <c:valAx>
        <c:axId val="1"/>
        <c:scaling>
          <c:orientation val="minMax"/>
          <c:max val="12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AADT (vpd)</a:t>
                </a:r>
              </a:p>
            </c:rich>
          </c:tx>
          <c:layout>
            <c:manualLayout>
              <c:xMode val="edge"/>
              <c:yMode val="edge"/>
              <c:x val="2.9513888888888888E-2"/>
              <c:y val="0.4117647058823529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0988888"/>
        <c:crosses val="autoZero"/>
        <c:crossBetween val="midCat"/>
        <c:majorUnit val="20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Hampton 02 197002 - AADT (vpd) vs. Year</a:t>
            </a:r>
          </a:p>
        </c:rich>
      </c:tx>
      <c:layout>
        <c:manualLayout>
          <c:xMode val="edge"/>
          <c:yMode val="edge"/>
          <c:x val="0.29513943569553808"/>
          <c:y val="3.208556149732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36135247353868"/>
          <c:y val="0.13368983957219252"/>
          <c:w val="0.80902914942279291"/>
          <c:h val="0.7326203208556150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exp"/>
            <c:dispRSqr val="0"/>
            <c:dispEq val="1"/>
            <c:trendlineLbl>
              <c:layout>
                <c:manualLayout>
                  <c:x val="-0.28159822685821417"/>
                  <c:y val="0.1165272923772229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'Hampton 02197002'!$A$9:$A$19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'Hampton 02197002'!$B$9:$B$19</c:f>
              <c:numCache>
                <c:formatCode>General</c:formatCode>
                <c:ptCount val="11"/>
                <c:pt idx="0">
                  <c:v>8900</c:v>
                </c:pt>
                <c:pt idx="1">
                  <c:v>8211</c:v>
                </c:pt>
                <c:pt idx="2">
                  <c:v>8485</c:v>
                </c:pt>
                <c:pt idx="3">
                  <c:v>8594</c:v>
                </c:pt>
                <c:pt idx="4">
                  <c:v>8574</c:v>
                </c:pt>
                <c:pt idx="5">
                  <c:v>8820</c:v>
                </c:pt>
                <c:pt idx="6">
                  <c:v>8959</c:v>
                </c:pt>
                <c:pt idx="7">
                  <c:v>9377</c:v>
                </c:pt>
                <c:pt idx="8">
                  <c:v>9466</c:v>
                </c:pt>
                <c:pt idx="9">
                  <c:v>9166</c:v>
                </c:pt>
                <c:pt idx="10">
                  <c:v>9164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9E2-469B-AB83-A2A7F5BBCA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0996760"/>
        <c:axId val="1"/>
      </c:scatterChart>
      <c:valAx>
        <c:axId val="640996760"/>
        <c:scaling>
          <c:orientation val="minMax"/>
          <c:max val="2020"/>
          <c:min val="2008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2083424467774864"/>
              <c:y val="0.930481283422459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2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AADT (vpd)</a:t>
                </a:r>
              </a:p>
            </c:rich>
          </c:tx>
          <c:layout>
            <c:manualLayout>
              <c:xMode val="edge"/>
              <c:yMode val="edge"/>
              <c:x val="2.9513888888888888E-2"/>
              <c:y val="0.4117647058823529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099676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Hampton 02 197090 - AADT (vpd) vs. Year</a:t>
            </a:r>
          </a:p>
        </c:rich>
      </c:tx>
      <c:layout>
        <c:manualLayout>
          <c:xMode val="edge"/>
          <c:yMode val="edge"/>
          <c:x val="0.2963606672216233"/>
          <c:y val="3.208556149732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11450501186854"/>
          <c:y val="0.13368983957219252"/>
          <c:w val="0.80935943707978797"/>
          <c:h val="0.7326203208556150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exp"/>
            <c:dispRSqr val="0"/>
            <c:dispEq val="1"/>
            <c:trendlineLbl>
              <c:layout>
                <c:manualLayout>
                  <c:x val="-0.25496856852564703"/>
                  <c:y val="0.11066851937625441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'Hampton 02197090'!$A$9:$A$19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'Hampton 02197090'!$B$9:$B$19</c:f>
              <c:numCache>
                <c:formatCode>General</c:formatCode>
                <c:ptCount val="11"/>
                <c:pt idx="0">
                  <c:v>61166</c:v>
                </c:pt>
                <c:pt idx="1">
                  <c:v>61950</c:v>
                </c:pt>
                <c:pt idx="2">
                  <c:v>60860</c:v>
                </c:pt>
                <c:pt idx="3">
                  <c:v>61139</c:v>
                </c:pt>
                <c:pt idx="4">
                  <c:v>62595</c:v>
                </c:pt>
                <c:pt idx="5">
                  <c:v>63884</c:v>
                </c:pt>
                <c:pt idx="6">
                  <c:v>66160</c:v>
                </c:pt>
                <c:pt idx="7">
                  <c:v>69034</c:v>
                </c:pt>
                <c:pt idx="8">
                  <c:v>69490</c:v>
                </c:pt>
                <c:pt idx="9">
                  <c:v>70410</c:v>
                </c:pt>
                <c:pt idx="10">
                  <c:v>71739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771-4E15-A280-BE3D6F7AA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0989872"/>
        <c:axId val="1"/>
      </c:scatterChart>
      <c:valAx>
        <c:axId val="640989872"/>
        <c:scaling>
          <c:orientation val="minMax"/>
          <c:max val="2020"/>
          <c:min val="2008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1993103981586353"/>
              <c:y val="0.930481283422459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2"/>
      </c:valAx>
      <c:valAx>
        <c:axId val="1"/>
        <c:scaling>
          <c:orientation val="minMax"/>
          <c:max val="80000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AADT (vpd)</a:t>
                </a:r>
              </a:p>
            </c:rich>
          </c:tx>
          <c:layout>
            <c:manualLayout>
              <c:xMode val="edge"/>
              <c:yMode val="edge"/>
              <c:x val="2.9462738301559793E-2"/>
              <c:y val="0.4117647058823529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098987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Hampton 82 197076 - AADT (vpd) vs. Year</a:t>
            </a:r>
          </a:p>
        </c:rich>
      </c:tx>
      <c:layout>
        <c:manualLayout>
          <c:xMode val="edge"/>
          <c:yMode val="edge"/>
          <c:x val="0.29513943569553808"/>
          <c:y val="3.2000000000000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36135247353868"/>
          <c:y val="0.13600035416758899"/>
          <c:w val="0.80902914942279291"/>
          <c:h val="0.7306685694493996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exp"/>
            <c:dispRSqr val="0"/>
            <c:dispEq val="1"/>
            <c:trendlineLbl>
              <c:layout>
                <c:manualLayout>
                  <c:x val="-0.2373040924299622"/>
                  <c:y val="0.1778462979576739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'Hampton 82197076'!$A$9:$A$19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'Hampton 82197076'!$B$9:$B$19</c:f>
              <c:numCache>
                <c:formatCode>General</c:formatCode>
                <c:ptCount val="11"/>
                <c:pt idx="0">
                  <c:v>21000</c:v>
                </c:pt>
                <c:pt idx="1">
                  <c:v>21313</c:v>
                </c:pt>
                <c:pt idx="2">
                  <c:v>20000</c:v>
                </c:pt>
                <c:pt idx="3">
                  <c:v>20667</c:v>
                </c:pt>
                <c:pt idx="4">
                  <c:v>20349</c:v>
                </c:pt>
                <c:pt idx="5">
                  <c:v>20373</c:v>
                </c:pt>
                <c:pt idx="6">
                  <c:v>21837</c:v>
                </c:pt>
                <c:pt idx="7">
                  <c:v>20846</c:v>
                </c:pt>
                <c:pt idx="8">
                  <c:v>18964</c:v>
                </c:pt>
                <c:pt idx="9">
                  <c:v>20220</c:v>
                </c:pt>
                <c:pt idx="10">
                  <c:v>20600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06C-4D54-9F37-4944E45B4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000368"/>
        <c:axId val="1"/>
      </c:scatterChart>
      <c:valAx>
        <c:axId val="641000368"/>
        <c:scaling>
          <c:orientation val="minMax"/>
          <c:max val="2020"/>
          <c:min val="2008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2083424467774864"/>
              <c:y val="0.930669186351706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2"/>
      </c:valAx>
      <c:valAx>
        <c:axId val="1"/>
        <c:scaling>
          <c:orientation val="minMax"/>
          <c:max val="25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AADT (vpd)</a:t>
                </a:r>
              </a:p>
            </c:rich>
          </c:tx>
          <c:layout>
            <c:manualLayout>
              <c:xMode val="edge"/>
              <c:yMode val="edge"/>
              <c:x val="2.9513888888888888E-2"/>
              <c:y val="0.413334453193350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1000368"/>
        <c:crosses val="autoZero"/>
        <c:crossBetween val="midCat"/>
        <c:majorUnit val="5000"/>
        <c:minorUnit val="2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Hillsborough 02 217001 - AADT (vpd) vs. Year</a:t>
            </a:r>
          </a:p>
        </c:rich>
      </c:tx>
      <c:layout>
        <c:manualLayout>
          <c:xMode val="edge"/>
          <c:yMode val="edge"/>
          <c:x val="0.27777832458442697"/>
          <c:y val="3.21715817694369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94466814620656"/>
          <c:y val="0.13672940150778307"/>
          <c:w val="0.81944583375012503"/>
          <c:h val="0.72922347470817628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exp"/>
            <c:dispRSqr val="0"/>
            <c:dispEq val="1"/>
            <c:trendlineLbl>
              <c:layout>
                <c:manualLayout>
                  <c:x val="-0.21733869113985629"/>
                  <c:y val="0.15694461677941951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'Hillsborough 02217001'!$A$9:$A$19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'Hillsborough 02217001'!$B$9:$B$19</c:f>
              <c:numCache>
                <c:formatCode>General</c:formatCode>
                <c:ptCount val="11"/>
                <c:pt idx="0">
                  <c:v>5700</c:v>
                </c:pt>
                <c:pt idx="1">
                  <c:v>6085</c:v>
                </c:pt>
                <c:pt idx="2">
                  <c:v>5759</c:v>
                </c:pt>
                <c:pt idx="3">
                  <c:v>5801</c:v>
                </c:pt>
                <c:pt idx="4">
                  <c:v>5898</c:v>
                </c:pt>
                <c:pt idx="5">
                  <c:v>5954</c:v>
                </c:pt>
                <c:pt idx="6">
                  <c:v>6299</c:v>
                </c:pt>
                <c:pt idx="7">
                  <c:v>6560</c:v>
                </c:pt>
                <c:pt idx="8">
                  <c:v>6742</c:v>
                </c:pt>
                <c:pt idx="9">
                  <c:v>6614</c:v>
                </c:pt>
                <c:pt idx="10">
                  <c:v>6316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BE6-4437-BA59-CE431CA9D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001024"/>
        <c:axId val="1"/>
      </c:scatterChart>
      <c:valAx>
        <c:axId val="641001024"/>
        <c:scaling>
          <c:orientation val="minMax"/>
          <c:max val="2020"/>
          <c:min val="2008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1562591134441527"/>
              <c:y val="0.930296032030848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2"/>
      </c:valAx>
      <c:valAx>
        <c:axId val="1"/>
        <c:scaling>
          <c:orientation val="minMax"/>
          <c:max val="7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AADT (vpd)</a:t>
                </a:r>
              </a:p>
            </c:rich>
          </c:tx>
          <c:layout>
            <c:manualLayout>
              <c:xMode val="edge"/>
              <c:yMode val="edge"/>
              <c:x val="2.9513888888888888E-2"/>
              <c:y val="0.412869195640089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100102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Hooksett 02 225091 - AADT (vpd) vs. Year</a:t>
            </a:r>
          </a:p>
        </c:rich>
      </c:tx>
      <c:layout>
        <c:manualLayout>
          <c:xMode val="edge"/>
          <c:yMode val="edge"/>
          <c:x val="0.29513943569553808"/>
          <c:y val="3.36134453781512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62523841898333"/>
          <c:y val="0.14005640552894544"/>
          <c:w val="0.81076526347734834"/>
          <c:h val="0.722691052529358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exp"/>
            <c:dispRSqr val="0"/>
            <c:dispEq val="1"/>
            <c:trendlineLbl>
              <c:layout>
                <c:manualLayout>
                  <c:x val="-0.20853653280485979"/>
                  <c:y val="0.1793554487982535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'Hooksett 02225091'!$A$9:$A$19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'Hooksett 02225091'!$B$9:$B$19</c:f>
              <c:numCache>
                <c:formatCode>General</c:formatCode>
                <c:ptCount val="11"/>
                <c:pt idx="0">
                  <c:v>66502</c:v>
                </c:pt>
                <c:pt idx="1">
                  <c:v>68103</c:v>
                </c:pt>
                <c:pt idx="2">
                  <c:v>67133</c:v>
                </c:pt>
                <c:pt idx="3">
                  <c:v>66344</c:v>
                </c:pt>
                <c:pt idx="4">
                  <c:v>68144</c:v>
                </c:pt>
                <c:pt idx="5">
                  <c:v>70051</c:v>
                </c:pt>
                <c:pt idx="6">
                  <c:v>73052</c:v>
                </c:pt>
                <c:pt idx="7">
                  <c:v>75870</c:v>
                </c:pt>
                <c:pt idx="8">
                  <c:v>77242</c:v>
                </c:pt>
                <c:pt idx="9">
                  <c:v>77846</c:v>
                </c:pt>
                <c:pt idx="10">
                  <c:v>78558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CA8-4A61-AB68-AE4F8DDD25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002008"/>
        <c:axId val="1"/>
      </c:scatterChart>
      <c:valAx>
        <c:axId val="641002008"/>
        <c:scaling>
          <c:orientation val="minMax"/>
          <c:max val="2020"/>
          <c:min val="2008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1909813356663748"/>
              <c:y val="0.9271735150753214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2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AADT (vpd)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4089647617577214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100200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Hopkinton 02 227001 - AADT (vpd) vs. Year</a:t>
            </a:r>
          </a:p>
        </c:rich>
      </c:tx>
      <c:layout>
        <c:manualLayout>
          <c:xMode val="edge"/>
          <c:yMode val="edge"/>
          <c:x val="0.28993110236220471"/>
          <c:y val="3.208556149732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36135247353868"/>
          <c:y val="0.13368983957219252"/>
          <c:w val="0.80902914942279291"/>
          <c:h val="0.7326203208556150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exp"/>
            <c:dispRSqr val="0"/>
            <c:dispEq val="1"/>
            <c:trendlineLbl>
              <c:layout>
                <c:manualLayout>
                  <c:x val="-0.23556797837540688"/>
                  <c:y val="0.1318365685572726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'Hopkinton 02227001'!$A$9:$A$19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'Hopkinton 02227001'!$B$9:$B$19</c:f>
              <c:numCache>
                <c:formatCode>General</c:formatCode>
                <c:ptCount val="11"/>
                <c:pt idx="0">
                  <c:v>36000</c:v>
                </c:pt>
                <c:pt idx="1">
                  <c:v>36000</c:v>
                </c:pt>
                <c:pt idx="2">
                  <c:v>36405</c:v>
                </c:pt>
                <c:pt idx="3">
                  <c:v>35873</c:v>
                </c:pt>
                <c:pt idx="4">
                  <c:v>36458</c:v>
                </c:pt>
                <c:pt idx="5">
                  <c:v>37545</c:v>
                </c:pt>
                <c:pt idx="6">
                  <c:v>38926</c:v>
                </c:pt>
                <c:pt idx="7">
                  <c:v>39514</c:v>
                </c:pt>
                <c:pt idx="8">
                  <c:v>40088</c:v>
                </c:pt>
                <c:pt idx="9">
                  <c:v>40406</c:v>
                </c:pt>
                <c:pt idx="10">
                  <c:v>40632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D9E-40AF-A174-35151B8A4B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003648"/>
        <c:axId val="1"/>
      </c:scatterChart>
      <c:valAx>
        <c:axId val="641003648"/>
        <c:scaling>
          <c:orientation val="minMax"/>
          <c:max val="2020"/>
          <c:min val="2008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2083424467774864"/>
              <c:y val="0.930481283422459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2"/>
      </c:valAx>
      <c:valAx>
        <c:axId val="1"/>
        <c:scaling>
          <c:orientation val="minMax"/>
          <c:max val="45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AADT (vpd)</a:t>
                </a:r>
              </a:p>
            </c:rich>
          </c:tx>
          <c:layout>
            <c:manualLayout>
              <c:xMode val="edge"/>
              <c:yMode val="edge"/>
              <c:x val="2.9513888888888888E-2"/>
              <c:y val="0.4117647058823529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100364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Hudson 02 229022 - AADT (vpd) vs. Year</a:t>
            </a:r>
          </a:p>
        </c:rich>
      </c:tx>
      <c:layout>
        <c:manualLayout>
          <c:xMode val="edge"/>
          <c:yMode val="edge"/>
          <c:x val="0.3020838801399825"/>
          <c:y val="3.2000000000000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36135247353868"/>
          <c:y val="0.13600035416758899"/>
          <c:w val="0.80902914942279291"/>
          <c:h val="0.7306685694493996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exp"/>
            <c:dispRSqr val="0"/>
            <c:dispEq val="1"/>
            <c:trendlineLbl>
              <c:layout>
                <c:manualLayout>
                  <c:x val="-0.20431792539341054"/>
                  <c:y val="0.20625606840835106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'Hudson 02229022'!$A$9:$A$19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'Hudson 02229022'!$B$9:$B$19</c:f>
              <c:numCache>
                <c:formatCode>General</c:formatCode>
                <c:ptCount val="11"/>
                <c:pt idx="0">
                  <c:v>41084</c:v>
                </c:pt>
                <c:pt idx="1">
                  <c:v>42255</c:v>
                </c:pt>
                <c:pt idx="2">
                  <c:v>42183</c:v>
                </c:pt>
                <c:pt idx="3">
                  <c:v>42215</c:v>
                </c:pt>
                <c:pt idx="4">
                  <c:v>41664</c:v>
                </c:pt>
                <c:pt idx="5">
                  <c:v>42152</c:v>
                </c:pt>
                <c:pt idx="6">
                  <c:v>43285</c:v>
                </c:pt>
                <c:pt idx="7">
                  <c:v>44573</c:v>
                </c:pt>
                <c:pt idx="8">
                  <c:v>45310</c:v>
                </c:pt>
                <c:pt idx="9">
                  <c:v>46216</c:v>
                </c:pt>
                <c:pt idx="10">
                  <c:v>46771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0AF-4E96-9776-C3001BEFE4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011848"/>
        <c:axId val="1"/>
      </c:scatterChart>
      <c:valAx>
        <c:axId val="641011848"/>
        <c:scaling>
          <c:orientation val="minMax"/>
          <c:max val="2020"/>
          <c:min val="2008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2083424467774864"/>
              <c:y val="0.930669186351706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2"/>
      </c:valAx>
      <c:valAx>
        <c:axId val="1"/>
        <c:scaling>
          <c:orientation val="minMax"/>
          <c:max val="5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AADT (vpd)</a:t>
                </a:r>
              </a:p>
            </c:rich>
          </c:tx>
          <c:layout>
            <c:manualLayout>
              <c:xMode val="edge"/>
              <c:yMode val="edge"/>
              <c:x val="2.9513888888888888E-2"/>
              <c:y val="0.413334453193350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1011848"/>
        <c:crosses val="autoZero"/>
        <c:crossBetween val="midCat"/>
        <c:majorUnit val="50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Jackson 02 231001 - AADT (vpd) vs. Year</a:t>
            </a:r>
          </a:p>
        </c:rich>
      </c:tx>
      <c:layout>
        <c:manualLayout>
          <c:xMode val="edge"/>
          <c:yMode val="edge"/>
          <c:x val="0.29809376947465621"/>
          <c:y val="3.208556149732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71588269392695"/>
          <c:y val="0.13368983957219252"/>
          <c:w val="0.8197580593977295"/>
          <c:h val="0.73529411764705888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exp"/>
            <c:dispRSqr val="0"/>
            <c:dispEq val="1"/>
            <c:trendlineLbl>
              <c:layout>
                <c:manualLayout>
                  <c:x val="-0.25583521209528365"/>
                  <c:y val="0.11069181860288856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'Jackson 02231001'!$A$9:$A$19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'Jackson 02231001'!$B$9:$B$19</c:f>
              <c:numCache>
                <c:formatCode>General</c:formatCode>
                <c:ptCount val="11"/>
                <c:pt idx="0">
                  <c:v>3682</c:v>
                </c:pt>
                <c:pt idx="1">
                  <c:v>3700</c:v>
                </c:pt>
                <c:pt idx="2">
                  <c:v>3381</c:v>
                </c:pt>
                <c:pt idx="3">
                  <c:v>3216</c:v>
                </c:pt>
                <c:pt idx="4">
                  <c:v>3358</c:v>
                </c:pt>
                <c:pt idx="5">
                  <c:v>3273</c:v>
                </c:pt>
                <c:pt idx="6">
                  <c:v>3460</c:v>
                </c:pt>
                <c:pt idx="7">
                  <c:v>3310</c:v>
                </c:pt>
                <c:pt idx="8">
                  <c:v>3472</c:v>
                </c:pt>
                <c:pt idx="9">
                  <c:v>3516</c:v>
                </c:pt>
                <c:pt idx="10">
                  <c:v>3636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1FE-40B1-82C2-727DB7716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008240"/>
        <c:axId val="1"/>
      </c:scatterChart>
      <c:valAx>
        <c:axId val="641008240"/>
        <c:scaling>
          <c:orientation val="minMax"/>
          <c:max val="2020"/>
          <c:min val="2008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1473173305676478"/>
              <c:y val="0.930481283422459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2"/>
      </c:valAx>
      <c:valAx>
        <c:axId val="1"/>
        <c:scaling>
          <c:orientation val="minMax"/>
          <c:max val="45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AADT (vpd)</a:t>
                </a:r>
              </a:p>
            </c:rich>
          </c:tx>
          <c:layout>
            <c:manualLayout>
              <c:xMode val="edge"/>
              <c:yMode val="edge"/>
              <c:x val="2.9462738301559793E-2"/>
              <c:y val="0.4117647058823529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100824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Bedford 02 037090 - AADT (vpd) vs. Year</a:t>
            </a:r>
          </a:p>
        </c:rich>
      </c:tx>
      <c:layout>
        <c:manualLayout>
          <c:xMode val="edge"/>
          <c:yMode val="edge"/>
          <c:x val="0.30103806228373703"/>
          <c:y val="3.208556149732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86851211072665"/>
          <c:y val="0.13368983957219252"/>
          <c:w val="0.80968858131487886"/>
          <c:h val="0.7326203208556150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exp"/>
            <c:dispRSqr val="0"/>
            <c:dispEq val="1"/>
            <c:trendlineLbl>
              <c:layout>
                <c:manualLayout>
                  <c:x val="-0.24227229381794402"/>
                  <c:y val="0.34759919715917859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'Bedford 02037090'!$A$9:$A$19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'Bedford 02037090'!$B$9:$B$19</c:f>
              <c:numCache>
                <c:formatCode>General</c:formatCode>
                <c:ptCount val="11"/>
                <c:pt idx="0">
                  <c:v>47348</c:v>
                </c:pt>
                <c:pt idx="1">
                  <c:v>48377</c:v>
                </c:pt>
                <c:pt idx="2">
                  <c:v>48063</c:v>
                </c:pt>
                <c:pt idx="3">
                  <c:v>42622</c:v>
                </c:pt>
                <c:pt idx="4">
                  <c:v>43150</c:v>
                </c:pt>
                <c:pt idx="5">
                  <c:v>45233</c:v>
                </c:pt>
                <c:pt idx="6">
                  <c:v>46598</c:v>
                </c:pt>
                <c:pt idx="7">
                  <c:v>47964</c:v>
                </c:pt>
                <c:pt idx="8">
                  <c:v>48646</c:v>
                </c:pt>
                <c:pt idx="9">
                  <c:v>49466</c:v>
                </c:pt>
                <c:pt idx="10">
                  <c:v>49623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5C0-43A1-92FA-15245CC4C2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207664"/>
        <c:axId val="1"/>
      </c:scatterChart>
      <c:valAx>
        <c:axId val="641207664"/>
        <c:scaling>
          <c:orientation val="minMax"/>
          <c:max val="2020"/>
          <c:min val="2008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2076124567474047"/>
              <c:y val="0.930481283422459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2"/>
      </c:valAx>
      <c:valAx>
        <c:axId val="1"/>
        <c:scaling>
          <c:orientation val="minMax"/>
          <c:max val="6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AADT (vpd)</a:t>
                </a:r>
              </a:p>
            </c:rich>
          </c:tx>
          <c:layout>
            <c:manualLayout>
              <c:xMode val="edge"/>
              <c:yMode val="edge"/>
              <c:x val="2.9411764705882353E-2"/>
              <c:y val="0.4117647058823529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1207664"/>
        <c:crosses val="autoZero"/>
        <c:crossBetween val="midCat"/>
        <c:majorUnit val="100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Jefferson 02 235001 - AADT (vpd) vs. Year</a:t>
            </a:r>
          </a:p>
        </c:rich>
      </c:tx>
      <c:layout>
        <c:manualLayout>
          <c:xMode val="edge"/>
          <c:yMode val="edge"/>
          <c:x val="0.29166721347331587"/>
          <c:y val="3.208556149732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94466814620656"/>
          <c:y val="0.13636363636363635"/>
          <c:w val="0.81944583375012503"/>
          <c:h val="0.7326203208556150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exp"/>
            <c:dispRSqr val="0"/>
            <c:dispEq val="1"/>
            <c:trendlineLbl>
              <c:layout>
                <c:manualLayout>
                  <c:x val="-0.25206164333624964"/>
                  <c:y val="0.12490210114110067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'Jefferson 02235001'!$A$9:$A$19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'Jefferson 02235001'!$B$9:$B$19</c:f>
              <c:numCache>
                <c:formatCode>General</c:formatCode>
                <c:ptCount val="11"/>
                <c:pt idx="0">
                  <c:v>4467</c:v>
                </c:pt>
                <c:pt idx="1">
                  <c:v>4326</c:v>
                </c:pt>
                <c:pt idx="2">
                  <c:v>4300</c:v>
                </c:pt>
                <c:pt idx="3">
                  <c:v>4322</c:v>
                </c:pt>
                <c:pt idx="4">
                  <c:v>4272</c:v>
                </c:pt>
                <c:pt idx="5">
                  <c:v>3842</c:v>
                </c:pt>
                <c:pt idx="6">
                  <c:v>4419</c:v>
                </c:pt>
                <c:pt idx="7">
                  <c:v>4520</c:v>
                </c:pt>
                <c:pt idx="8">
                  <c:v>4585</c:v>
                </c:pt>
                <c:pt idx="9">
                  <c:v>4617</c:v>
                </c:pt>
                <c:pt idx="10">
                  <c:v>4781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F1E-4E9B-9460-7E729FB9E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013160"/>
        <c:axId val="1"/>
      </c:scatterChart>
      <c:valAx>
        <c:axId val="641013160"/>
        <c:scaling>
          <c:orientation val="minMax"/>
          <c:max val="2020"/>
          <c:min val="2008"/>
        </c:scaling>
        <c:delete val="0"/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1736202245552643"/>
              <c:y val="0.93315508021390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2"/>
      </c:valAx>
      <c:valAx>
        <c:axId val="1"/>
        <c:scaling>
          <c:orientation val="minMax"/>
          <c:max val="6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AADT (vpd)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4037433155080213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101316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Lebanon 02 253025 - AADT (vpd) vs. Year</a:t>
            </a:r>
          </a:p>
        </c:rich>
      </c:tx>
      <c:layout>
        <c:manualLayout>
          <c:xMode val="edge"/>
          <c:yMode val="edge"/>
          <c:x val="0.27430610236220471"/>
          <c:y val="3.2000000000000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36135247353868"/>
          <c:y val="0.13600035416758899"/>
          <c:w val="0.80902914942279291"/>
          <c:h val="0.7333352430605287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exp"/>
            <c:dispRSqr val="0"/>
            <c:dispEq val="1"/>
            <c:trendlineLbl>
              <c:layout>
                <c:manualLayout>
                  <c:x val="-0.20258181133885522"/>
                  <c:y val="0.12735538681359165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'Lebanon 02253025'!$A$9:$A$19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'Lebanon 02253025'!$B$9:$B$19</c:f>
              <c:numCache>
                <c:formatCode>General</c:formatCode>
                <c:ptCount val="11"/>
                <c:pt idx="0">
                  <c:v>19735</c:v>
                </c:pt>
                <c:pt idx="1">
                  <c:v>19873</c:v>
                </c:pt>
                <c:pt idx="2">
                  <c:v>19474</c:v>
                </c:pt>
                <c:pt idx="3">
                  <c:v>19856</c:v>
                </c:pt>
                <c:pt idx="4">
                  <c:v>19112</c:v>
                </c:pt>
                <c:pt idx="5">
                  <c:v>19096</c:v>
                </c:pt>
                <c:pt idx="6">
                  <c:v>19146</c:v>
                </c:pt>
                <c:pt idx="7">
                  <c:v>19358</c:v>
                </c:pt>
                <c:pt idx="8">
                  <c:v>19256</c:v>
                </c:pt>
                <c:pt idx="9">
                  <c:v>19552</c:v>
                </c:pt>
                <c:pt idx="10">
                  <c:v>20106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EA5-4822-B5C1-D7F85834E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009224"/>
        <c:axId val="1"/>
      </c:scatterChart>
      <c:valAx>
        <c:axId val="641009224"/>
        <c:scaling>
          <c:orientation val="minMax"/>
          <c:max val="2020"/>
          <c:min val="2008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2083424467774864"/>
              <c:y val="0.930669186351706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2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AADT (vpd)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4026677865266841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100922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Lebanon 02 253090 - AADT (vpd) vs. Year</a:t>
            </a:r>
          </a:p>
        </c:rich>
      </c:tx>
      <c:layout>
        <c:manualLayout>
          <c:xMode val="edge"/>
          <c:yMode val="edge"/>
          <c:x val="0.27430610236220471"/>
          <c:y val="3.208556149732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36135247353868"/>
          <c:y val="0.13636363636363635"/>
          <c:w val="0.80902914942279291"/>
          <c:h val="0.7326203208556150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exp"/>
            <c:dispRSqr val="0"/>
            <c:dispEq val="1"/>
            <c:trendlineLbl>
              <c:layout>
                <c:manualLayout>
                  <c:x val="-0.22604257711244302"/>
                  <c:y val="0.11250859685320085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'Lebanon 02253090'!$A$9:$A$19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'Lebanon 02253090'!$B$9:$B$19</c:f>
              <c:numCache>
                <c:formatCode>General</c:formatCode>
                <c:ptCount val="11"/>
                <c:pt idx="0">
                  <c:v>38234</c:v>
                </c:pt>
                <c:pt idx="1">
                  <c:v>38000</c:v>
                </c:pt>
                <c:pt idx="3">
                  <c:v>39000</c:v>
                </c:pt>
                <c:pt idx="4">
                  <c:v>38048</c:v>
                </c:pt>
                <c:pt idx="5">
                  <c:v>38726</c:v>
                </c:pt>
                <c:pt idx="6">
                  <c:v>40866</c:v>
                </c:pt>
                <c:pt idx="7">
                  <c:v>40979</c:v>
                </c:pt>
                <c:pt idx="8">
                  <c:v>40700</c:v>
                </c:pt>
                <c:pt idx="9">
                  <c:v>42009</c:v>
                </c:pt>
                <c:pt idx="10">
                  <c:v>42639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918-44C8-8E76-00B4D5E464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017752"/>
        <c:axId val="1"/>
      </c:scatterChart>
      <c:valAx>
        <c:axId val="641017752"/>
        <c:scaling>
          <c:orientation val="minMax"/>
          <c:max val="2020"/>
          <c:min val="2008"/>
        </c:scaling>
        <c:delete val="0"/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225703557888598"/>
              <c:y val="0.93315508021390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2"/>
      </c:valAx>
      <c:valAx>
        <c:axId val="1"/>
        <c:scaling>
          <c:orientation val="minMax"/>
          <c:max val="45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AADT (vpd)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4037433155080213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1017752"/>
        <c:crosses val="autoZero"/>
        <c:crossBetween val="midCat"/>
        <c:majorUnit val="50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Lee 02 255001 - AADT (vpd) vs. Year</a:t>
            </a:r>
          </a:p>
        </c:rich>
      </c:tx>
      <c:layout>
        <c:manualLayout>
          <c:xMode val="edge"/>
          <c:yMode val="edge"/>
          <c:x val="0.3020838801399825"/>
          <c:y val="3.2000000000000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36135247353868"/>
          <c:y val="0.13600035416758899"/>
          <c:w val="0.80902914942279291"/>
          <c:h val="0.7306685694493996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exp"/>
            <c:dispRSqr val="0"/>
            <c:dispEq val="1"/>
            <c:trendlineLbl>
              <c:layout>
                <c:manualLayout>
                  <c:x val="-0.1965286381850021"/>
                  <c:y val="0.14712667514515368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'Lee 02255001'!$A$9:$A$19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'Lee 02255001'!$B$9:$B$19</c:f>
              <c:numCache>
                <c:formatCode>General</c:formatCode>
                <c:ptCount val="11"/>
                <c:pt idx="0">
                  <c:v>13372</c:v>
                </c:pt>
                <c:pt idx="1">
                  <c:v>13686</c:v>
                </c:pt>
                <c:pt idx="2">
                  <c:v>13437</c:v>
                </c:pt>
                <c:pt idx="3">
                  <c:v>13507</c:v>
                </c:pt>
                <c:pt idx="4">
                  <c:v>13838</c:v>
                </c:pt>
                <c:pt idx="5">
                  <c:v>13941</c:v>
                </c:pt>
                <c:pt idx="6">
                  <c:v>14021</c:v>
                </c:pt>
                <c:pt idx="7">
                  <c:v>14456</c:v>
                </c:pt>
                <c:pt idx="8">
                  <c:v>14551</c:v>
                </c:pt>
                <c:pt idx="9">
                  <c:v>14626</c:v>
                </c:pt>
                <c:pt idx="10">
                  <c:v>14690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46C-4A7A-93C5-FC1661C35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028248"/>
        <c:axId val="1"/>
      </c:scatterChart>
      <c:valAx>
        <c:axId val="641028248"/>
        <c:scaling>
          <c:orientation val="minMax"/>
          <c:max val="2020"/>
          <c:min val="2008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2083424467774864"/>
              <c:y val="0.930669186351706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2"/>
      </c:valAx>
      <c:valAx>
        <c:axId val="1"/>
        <c:scaling>
          <c:orientation val="minMax"/>
          <c:max val="18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AADT (vpd)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4026677865266841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1028248"/>
        <c:crosses val="autoZero"/>
        <c:crossBetween val="midCat"/>
        <c:majorUnit val="20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Lincoln 02 259090 - AADT (vpd) vs. Year</a:t>
            </a:r>
          </a:p>
        </c:rich>
      </c:tx>
      <c:layout>
        <c:manualLayout>
          <c:xMode val="edge"/>
          <c:yMode val="edge"/>
          <c:x val="0.28298665791776029"/>
          <c:y val="3.2000000000000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36135247353868"/>
          <c:y val="0.13600035416758899"/>
          <c:w val="0.80902914942279291"/>
          <c:h val="0.7306685694493996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exp"/>
            <c:dispRSqr val="0"/>
            <c:dispEq val="1"/>
            <c:trendlineLbl>
              <c:layout>
                <c:manualLayout>
                  <c:x val="-0.18695678484785705"/>
                  <c:y val="0.12181422916899956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'Lincoln 02259090'!$A$9:$A$19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'Lincoln 02259090'!$B$9:$B$19</c:f>
              <c:numCache>
                <c:formatCode>General</c:formatCode>
                <c:ptCount val="11"/>
                <c:pt idx="0">
                  <c:v>8296</c:v>
                </c:pt>
                <c:pt idx="1">
                  <c:v>8498</c:v>
                </c:pt>
                <c:pt idx="2">
                  <c:v>8322</c:v>
                </c:pt>
                <c:pt idx="3">
                  <c:v>8298</c:v>
                </c:pt>
                <c:pt idx="4">
                  <c:v>8522</c:v>
                </c:pt>
                <c:pt idx="5">
                  <c:v>8587</c:v>
                </c:pt>
                <c:pt idx="6">
                  <c:v>8171</c:v>
                </c:pt>
                <c:pt idx="7">
                  <c:v>9432</c:v>
                </c:pt>
                <c:pt idx="8">
                  <c:v>9847</c:v>
                </c:pt>
                <c:pt idx="9">
                  <c:v>9888</c:v>
                </c:pt>
                <c:pt idx="10">
                  <c:v>10233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D5E-4162-98DD-4F4B9B7812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019392"/>
        <c:axId val="1"/>
      </c:scatterChart>
      <c:valAx>
        <c:axId val="641019392"/>
        <c:scaling>
          <c:orientation val="minMax"/>
          <c:max val="2020"/>
          <c:min val="2008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2083424467774864"/>
              <c:y val="0.930669186351706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2"/>
      </c:valAx>
      <c:valAx>
        <c:axId val="1"/>
        <c:scaling>
          <c:orientation val="minMax"/>
          <c:max val="1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AADT (vpd)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4026677865266841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1019392"/>
        <c:crosses val="autoZero"/>
        <c:crossBetween val="midCat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Littleton 02 265092 - AADT (vpd) vs. Year</a:t>
            </a:r>
          </a:p>
        </c:rich>
      </c:tx>
      <c:layout>
        <c:manualLayout>
          <c:xMode val="edge"/>
          <c:yMode val="edge"/>
          <c:x val="0.29982687172768913"/>
          <c:y val="3.34261838440111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98277897427002"/>
          <c:y val="0.1392757660167131"/>
          <c:w val="0.82149116311738646"/>
          <c:h val="0.7242339832869080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exp"/>
            <c:dispRSqr val="0"/>
            <c:dispEq val="1"/>
            <c:trendlineLbl>
              <c:layout>
                <c:manualLayout>
                  <c:x val="-0.24910494112476564"/>
                  <c:y val="0.22726032504989799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'Littleton 02265092'!$A$9:$A$19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'Littleton 02265092'!$B$9:$B$19</c:f>
              <c:numCache>
                <c:formatCode>General</c:formatCode>
                <c:ptCount val="11"/>
                <c:pt idx="0">
                  <c:v>5900</c:v>
                </c:pt>
                <c:pt idx="1">
                  <c:v>6000</c:v>
                </c:pt>
                <c:pt idx="2">
                  <c:v>5800</c:v>
                </c:pt>
                <c:pt idx="3">
                  <c:v>5961</c:v>
                </c:pt>
                <c:pt idx="4">
                  <c:v>6370</c:v>
                </c:pt>
                <c:pt idx="5">
                  <c:v>6000</c:v>
                </c:pt>
                <c:pt idx="6">
                  <c:v>6329</c:v>
                </c:pt>
                <c:pt idx="7">
                  <c:v>6494</c:v>
                </c:pt>
                <c:pt idx="8">
                  <c:v>6663</c:v>
                </c:pt>
                <c:pt idx="9">
                  <c:v>6695</c:v>
                </c:pt>
                <c:pt idx="10">
                  <c:v>6910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6BE-47A6-BD86-FDC776C2C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026936"/>
        <c:axId val="1"/>
      </c:scatterChart>
      <c:valAx>
        <c:axId val="641026936"/>
        <c:scaling>
          <c:orientation val="minMax"/>
          <c:max val="2020"/>
          <c:min val="2008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164648353097977"/>
              <c:y val="0.9303621169916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2"/>
      </c:valAx>
      <c:valAx>
        <c:axId val="1"/>
        <c:scaling>
          <c:orientation val="minMax"/>
          <c:max val="7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AADT (vpd)</a:t>
                </a:r>
              </a:p>
            </c:rich>
          </c:tx>
          <c:layout>
            <c:manualLayout>
              <c:xMode val="edge"/>
              <c:yMode val="edge"/>
              <c:x val="2.7729636048526862E-2"/>
              <c:y val="0.4094707520891364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1026936"/>
        <c:crosses val="autoZero"/>
        <c:crossBetween val="midCat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Lyme 02 277021 - AADT (vpd) vs. Year</a:t>
            </a:r>
          </a:p>
        </c:rich>
      </c:tx>
      <c:layout>
        <c:manualLayout>
          <c:xMode val="edge"/>
          <c:yMode val="edge"/>
          <c:x val="0.29462756496859038"/>
          <c:y val="3.208556149732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71588269392695"/>
          <c:y val="0.13636363636363635"/>
          <c:w val="0.8197580593977295"/>
          <c:h val="0.729946524064171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exp"/>
            <c:dispRSqr val="0"/>
            <c:dispEq val="1"/>
            <c:trendlineLbl>
              <c:layout>
                <c:manualLayout>
                  <c:x val="-0.24370348605768516"/>
                  <c:y val="0.10433197187249989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'Lyme 02277021'!$A$9:$A$19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'Lyme 02277021'!$B$9:$B$19</c:f>
              <c:numCache>
                <c:formatCode>General</c:formatCode>
                <c:ptCount val="11"/>
                <c:pt idx="0">
                  <c:v>1750</c:v>
                </c:pt>
                <c:pt idx="1">
                  <c:v>1759</c:v>
                </c:pt>
                <c:pt idx="2">
                  <c:v>1785</c:v>
                </c:pt>
                <c:pt idx="3">
                  <c:v>1817</c:v>
                </c:pt>
                <c:pt idx="4">
                  <c:v>1814</c:v>
                </c:pt>
                <c:pt idx="5">
                  <c:v>1740</c:v>
                </c:pt>
                <c:pt idx="6">
                  <c:v>1758</c:v>
                </c:pt>
                <c:pt idx="7">
                  <c:v>1793</c:v>
                </c:pt>
                <c:pt idx="8">
                  <c:v>1752</c:v>
                </c:pt>
                <c:pt idx="9">
                  <c:v>1709</c:v>
                </c:pt>
                <c:pt idx="10">
                  <c:v>1748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4C5-4E00-A59E-5E7541D24E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025624"/>
        <c:axId val="1"/>
      </c:scatterChart>
      <c:valAx>
        <c:axId val="641025624"/>
        <c:scaling>
          <c:orientation val="minMax"/>
          <c:max val="2020"/>
          <c:min val="2008"/>
        </c:scaling>
        <c:delete val="0"/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164648353097977"/>
              <c:y val="0.93315508021390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2"/>
      </c:valAx>
      <c:valAx>
        <c:axId val="1"/>
        <c:scaling>
          <c:orientation val="minMax"/>
          <c:max val="25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AADT (vpd)</a:t>
                </a:r>
              </a:p>
            </c:rich>
          </c:tx>
          <c:layout>
            <c:manualLayout>
              <c:xMode val="edge"/>
              <c:yMode val="edge"/>
              <c:x val="2.7729636048526862E-2"/>
              <c:y val="0.4010695187165775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1025624"/>
        <c:crosses val="autoZero"/>
        <c:crossBetween val="midCat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Manchester 02 285092 - AADT (vpd) vs. Year</a:t>
            </a:r>
          </a:p>
        </c:rich>
      </c:tx>
      <c:layout>
        <c:manualLayout>
          <c:xMode val="edge"/>
          <c:yMode val="edge"/>
          <c:x val="0.26169862216096473"/>
          <c:y val="3.208556149732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11450501186854"/>
          <c:y val="0.13636363636363635"/>
          <c:w val="0.80935943707978797"/>
          <c:h val="0.729946524064171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exp"/>
            <c:dispRSqr val="0"/>
            <c:dispEq val="1"/>
            <c:trendlineLbl>
              <c:layout>
                <c:manualLayout>
                  <c:x val="-0.21595072437962987"/>
                  <c:y val="0.12997094614510085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'Manchester 02285092'!$A$9:$A$19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'Manchester 02285092'!$B$9:$B$19</c:f>
              <c:numCache>
                <c:formatCode>General</c:formatCode>
                <c:ptCount val="11"/>
                <c:pt idx="0">
                  <c:v>58000</c:v>
                </c:pt>
                <c:pt idx="1">
                  <c:v>59000</c:v>
                </c:pt>
                <c:pt idx="2">
                  <c:v>57000</c:v>
                </c:pt>
                <c:pt idx="3">
                  <c:v>60898</c:v>
                </c:pt>
                <c:pt idx="4">
                  <c:v>60189</c:v>
                </c:pt>
                <c:pt idx="5">
                  <c:v>63072</c:v>
                </c:pt>
                <c:pt idx="6">
                  <c:v>64968</c:v>
                </c:pt>
                <c:pt idx="7">
                  <c:v>67440</c:v>
                </c:pt>
                <c:pt idx="8">
                  <c:v>68226</c:v>
                </c:pt>
                <c:pt idx="9">
                  <c:v>67299</c:v>
                </c:pt>
                <c:pt idx="10">
                  <c:v>68053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811-4960-AF78-B77B84C9B4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031200"/>
        <c:axId val="1"/>
      </c:scatterChart>
      <c:valAx>
        <c:axId val="641031200"/>
        <c:scaling>
          <c:orientation val="minMax"/>
          <c:max val="2020"/>
          <c:min val="2008"/>
        </c:scaling>
        <c:delete val="0"/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2166414206889644"/>
              <c:y val="0.93315508021390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2"/>
      </c:valAx>
      <c:valAx>
        <c:axId val="1"/>
        <c:scaling>
          <c:orientation val="minMax"/>
          <c:max val="7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AADT (vpd)</a:t>
                </a:r>
              </a:p>
            </c:rich>
          </c:tx>
          <c:layout>
            <c:manualLayout>
              <c:xMode val="edge"/>
              <c:yMode val="edge"/>
              <c:x val="2.7729636048526862E-2"/>
              <c:y val="0.4010695187165775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1031200"/>
        <c:crosses val="autoZero"/>
        <c:crossBetween val="midCat"/>
        <c:majorUnit val="100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Marlborough 02 287001 - AADT (vpd) vs. Year</a:t>
            </a:r>
          </a:p>
        </c:rich>
      </c:tx>
      <c:layout>
        <c:manualLayout>
          <c:xMode val="edge"/>
          <c:yMode val="edge"/>
          <c:x val="0.25476621314883297"/>
          <c:y val="3.2000000000000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11450501186854"/>
          <c:y val="0.13600035416758899"/>
          <c:w val="0.80935943707978797"/>
          <c:h val="0.7306685694493996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exp"/>
            <c:dispRSqr val="0"/>
            <c:dispEq val="1"/>
            <c:trendlineLbl>
              <c:layout>
                <c:manualLayout>
                  <c:x val="-0.21164097553422362"/>
                  <c:y val="9.847001137618247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'Marlborough 02287001'!$A$9:$A$19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'Marlborough 02287001'!$B$9:$B$19</c:f>
              <c:numCache>
                <c:formatCode>General</c:formatCode>
                <c:ptCount val="11"/>
                <c:pt idx="0">
                  <c:v>9229</c:v>
                </c:pt>
                <c:pt idx="1">
                  <c:v>9432</c:v>
                </c:pt>
                <c:pt idx="2">
                  <c:v>9234</c:v>
                </c:pt>
                <c:pt idx="3">
                  <c:v>9099</c:v>
                </c:pt>
                <c:pt idx="4">
                  <c:v>9066</c:v>
                </c:pt>
                <c:pt idx="5">
                  <c:v>9256</c:v>
                </c:pt>
                <c:pt idx="6">
                  <c:v>9487</c:v>
                </c:pt>
                <c:pt idx="7">
                  <c:v>9739</c:v>
                </c:pt>
                <c:pt idx="8">
                  <c:v>9824</c:v>
                </c:pt>
                <c:pt idx="9">
                  <c:v>9669</c:v>
                </c:pt>
                <c:pt idx="10">
                  <c:v>9701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914-4154-9D5C-2A6D47D6A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033496"/>
        <c:axId val="1"/>
      </c:scatterChart>
      <c:valAx>
        <c:axId val="641033496"/>
        <c:scaling>
          <c:orientation val="minMax"/>
          <c:max val="2020"/>
          <c:min val="2008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1993103981586353"/>
              <c:y val="0.930669186351706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2"/>
      </c:valAx>
      <c:valAx>
        <c:axId val="1"/>
        <c:scaling>
          <c:orientation val="minMax"/>
          <c:max val="12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AADT (vpd)</a:t>
                </a:r>
              </a:p>
            </c:rich>
          </c:tx>
          <c:layout>
            <c:manualLayout>
              <c:xMode val="edge"/>
              <c:yMode val="edge"/>
              <c:x val="2.7729636048526862E-2"/>
              <c:y val="0.4026677865266841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1033496"/>
        <c:crosses val="autoZero"/>
        <c:crossBetween val="midCat"/>
        <c:majorUnit val="20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Meredith 02 295022 - AADT (vpd) vs. Year</a:t>
            </a:r>
          </a:p>
        </c:rich>
      </c:tx>
      <c:layout>
        <c:manualLayout>
          <c:xMode val="edge"/>
          <c:yMode val="edge"/>
          <c:x val="0.27556344018522816"/>
          <c:y val="3.208556149732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11450501186854"/>
          <c:y val="0.13636363636363635"/>
          <c:w val="0.80935943707978797"/>
          <c:h val="0.729946524064171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exp"/>
            <c:dispRSqr val="0"/>
            <c:dispEq val="1"/>
            <c:trendlineLbl>
              <c:layout>
                <c:manualLayout>
                  <c:x val="-0.20644166437525285"/>
                  <c:y val="0.10956138504077365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'Meredith 02295022'!$A$9:$A$19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'Meredith 02295022'!$B$9:$B$19</c:f>
              <c:numCache>
                <c:formatCode>General</c:formatCode>
                <c:ptCount val="11"/>
                <c:pt idx="0">
                  <c:v>11169</c:v>
                </c:pt>
                <c:pt idx="1">
                  <c:v>11632</c:v>
                </c:pt>
                <c:pt idx="2">
                  <c:v>11586</c:v>
                </c:pt>
                <c:pt idx="3">
                  <c:v>11595</c:v>
                </c:pt>
                <c:pt idx="4">
                  <c:v>11678</c:v>
                </c:pt>
                <c:pt idx="5">
                  <c:v>11658</c:v>
                </c:pt>
                <c:pt idx="6">
                  <c:v>12020</c:v>
                </c:pt>
                <c:pt idx="7">
                  <c:v>11976</c:v>
                </c:pt>
                <c:pt idx="8">
                  <c:v>12499</c:v>
                </c:pt>
                <c:pt idx="9">
                  <c:v>12480</c:v>
                </c:pt>
                <c:pt idx="10">
                  <c:v>12638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B8C-4AC2-A277-8A9750CD0C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031856"/>
        <c:axId val="1"/>
      </c:scatterChart>
      <c:valAx>
        <c:axId val="641031856"/>
        <c:scaling>
          <c:orientation val="minMax"/>
          <c:max val="2020"/>
          <c:min val="2008"/>
        </c:scaling>
        <c:delete val="0"/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2166414206889644"/>
              <c:y val="0.93315508021390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2"/>
      </c:valAx>
      <c:valAx>
        <c:axId val="1"/>
        <c:scaling>
          <c:orientation val="minMax"/>
          <c:max val="14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AADT (vpd)</a:t>
                </a:r>
              </a:p>
            </c:rich>
          </c:tx>
          <c:layout>
            <c:manualLayout>
              <c:xMode val="edge"/>
              <c:yMode val="edge"/>
              <c:x val="2.7729636048526862E-2"/>
              <c:y val="0.4010695187165775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1031856"/>
        <c:crosses val="autoZero"/>
        <c:crossBetween val="midCat"/>
        <c:majorUnit val="20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Belmont 22 039022  - AADT (vpd) vs. Year</a:t>
            </a:r>
          </a:p>
        </c:rich>
      </c:tx>
      <c:layout>
        <c:manualLayout>
          <c:xMode val="edge"/>
          <c:yMode val="edge"/>
          <c:x val="0.29565217391304349"/>
          <c:y val="3.2000000000000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60869565217391"/>
          <c:y val="0.13333368055645978"/>
          <c:w val="0.80869565217391304"/>
          <c:h val="0.7333352430605287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exp"/>
            <c:dispRSqr val="0"/>
            <c:dispEq val="1"/>
            <c:trendlineLbl>
              <c:layout>
                <c:manualLayout>
                  <c:x val="-0.26657957320552322"/>
                  <c:y val="0.3011077170320259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'Belmont 22039022'!$A$9:$A$19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'Belmont 22039022'!$B$9:$B$19</c:f>
              <c:numCache>
                <c:formatCode>General</c:formatCode>
                <c:ptCount val="11"/>
                <c:pt idx="0">
                  <c:v>16539</c:v>
                </c:pt>
                <c:pt idx="1">
                  <c:v>17285</c:v>
                </c:pt>
                <c:pt idx="2">
                  <c:v>16586</c:v>
                </c:pt>
                <c:pt idx="3">
                  <c:v>16811</c:v>
                </c:pt>
                <c:pt idx="4">
                  <c:v>17160</c:v>
                </c:pt>
                <c:pt idx="5">
                  <c:v>17633</c:v>
                </c:pt>
                <c:pt idx="6">
                  <c:v>17737</c:v>
                </c:pt>
                <c:pt idx="7">
                  <c:v>18200</c:v>
                </c:pt>
                <c:pt idx="8">
                  <c:v>18142</c:v>
                </c:pt>
                <c:pt idx="9">
                  <c:v>17715</c:v>
                </c:pt>
                <c:pt idx="10">
                  <c:v>17663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84A-4305-BD90-578E5F7EAA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215536"/>
        <c:axId val="1"/>
      </c:scatterChart>
      <c:valAx>
        <c:axId val="641215536"/>
        <c:scaling>
          <c:orientation val="minMax"/>
          <c:max val="2020"/>
          <c:min val="2008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2"/>
              <c:y val="0.930669186351706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2"/>
      </c:valAx>
      <c:valAx>
        <c:axId val="1"/>
        <c:scaling>
          <c:orientation val="minMax"/>
          <c:max val="25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AADT (vpd)</a:t>
                </a:r>
              </a:p>
            </c:rich>
          </c:tx>
          <c:layout>
            <c:manualLayout>
              <c:xMode val="edge"/>
              <c:yMode val="edge"/>
              <c:x val="2.9565217391304348E-2"/>
              <c:y val="0.4106677865266841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1215536"/>
        <c:crossesAt val="1990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Merrimack 02 297001 - AADT (vpd) vs. Year</a:t>
            </a:r>
          </a:p>
        </c:rich>
      </c:tx>
      <c:layout>
        <c:manualLayout>
          <c:xMode val="edge"/>
          <c:yMode val="edge"/>
          <c:x val="0.26689792892006348"/>
          <c:y val="3.2000000000000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11450501186854"/>
          <c:y val="0.13600035416758899"/>
          <c:w val="0.80935943707978797"/>
          <c:h val="0.7306685694493996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exp"/>
            <c:dispRSqr val="0"/>
            <c:dispEq val="1"/>
            <c:trendlineLbl>
              <c:layout>
                <c:manualLayout>
                  <c:x val="-0.22852185937762978"/>
                  <c:y val="0.15445053368328959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'Merrimack 02297001'!$A$9:$A$19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'Merrimack 02297001'!$B$9:$B$19</c:f>
              <c:numCache>
                <c:formatCode>General</c:formatCode>
                <c:ptCount val="11"/>
                <c:pt idx="0">
                  <c:v>13000</c:v>
                </c:pt>
                <c:pt idx="1">
                  <c:v>12455</c:v>
                </c:pt>
                <c:pt idx="2">
                  <c:v>12378</c:v>
                </c:pt>
                <c:pt idx="3">
                  <c:v>12670</c:v>
                </c:pt>
                <c:pt idx="4">
                  <c:v>12902</c:v>
                </c:pt>
                <c:pt idx="5">
                  <c:v>13307</c:v>
                </c:pt>
                <c:pt idx="6">
                  <c:v>14197</c:v>
                </c:pt>
                <c:pt idx="7">
                  <c:v>14827</c:v>
                </c:pt>
                <c:pt idx="8">
                  <c:v>15284</c:v>
                </c:pt>
                <c:pt idx="9">
                  <c:v>15446</c:v>
                </c:pt>
                <c:pt idx="10">
                  <c:v>15553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789-45B8-BDD1-3B6A5E483F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035792"/>
        <c:axId val="1"/>
      </c:scatterChart>
      <c:valAx>
        <c:axId val="641035792"/>
        <c:scaling>
          <c:orientation val="minMax"/>
          <c:max val="2020"/>
          <c:min val="2008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1993103981586353"/>
              <c:y val="0.930669186351706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2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AADT (vpd)</a:t>
                </a:r>
              </a:p>
            </c:rich>
          </c:tx>
          <c:layout>
            <c:manualLayout>
              <c:xMode val="edge"/>
              <c:yMode val="edge"/>
              <c:x val="2.7729636048526862E-2"/>
              <c:y val="0.4026677865266841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103579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Milford 02 303001 - AADT (vpd) vs. Year</a:t>
            </a:r>
          </a:p>
        </c:rich>
      </c:tx>
      <c:layout>
        <c:manualLayout>
          <c:xMode val="edge"/>
          <c:yMode val="edge"/>
          <c:x val="0.2859620537034257"/>
          <c:y val="3.208556149732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11450501186854"/>
          <c:y val="0.13636363636363635"/>
          <c:w val="0.80935943707978797"/>
          <c:h val="0.729946524064171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exp"/>
            <c:dispRSqr val="0"/>
            <c:dispEq val="1"/>
            <c:trendlineLbl>
              <c:layout>
                <c:manualLayout>
                  <c:x val="-0.19950924949662513"/>
                  <c:y val="0.11735146743020756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'Milford 02303001'!$A$9:$A$19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'Milford 02303001'!$B$9:$B$19</c:f>
              <c:numCache>
                <c:formatCode>General</c:formatCode>
                <c:ptCount val="11"/>
                <c:pt idx="0">
                  <c:v>31000</c:v>
                </c:pt>
                <c:pt idx="1">
                  <c:v>30889</c:v>
                </c:pt>
                <c:pt idx="2">
                  <c:v>30130</c:v>
                </c:pt>
                <c:pt idx="3">
                  <c:v>29968</c:v>
                </c:pt>
                <c:pt idx="4">
                  <c:v>29902</c:v>
                </c:pt>
                <c:pt idx="5">
                  <c:v>30111</c:v>
                </c:pt>
                <c:pt idx="6">
                  <c:v>30504</c:v>
                </c:pt>
                <c:pt idx="7">
                  <c:v>31109</c:v>
                </c:pt>
                <c:pt idx="8">
                  <c:v>30988</c:v>
                </c:pt>
                <c:pt idx="9">
                  <c:v>30752</c:v>
                </c:pt>
                <c:pt idx="10">
                  <c:v>31121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316-400F-A939-11C0D87E0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034480"/>
        <c:axId val="1"/>
      </c:scatterChart>
      <c:valAx>
        <c:axId val="641034480"/>
        <c:scaling>
          <c:orientation val="minMax"/>
          <c:max val="2020"/>
          <c:min val="2008"/>
        </c:scaling>
        <c:delete val="0"/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2166414206889644"/>
              <c:y val="0.93315508021390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2"/>
      </c:valAx>
      <c:valAx>
        <c:axId val="1"/>
        <c:scaling>
          <c:orientation val="minMax"/>
          <c:max val="4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AADT (vpd)</a:t>
                </a:r>
              </a:p>
            </c:rich>
          </c:tx>
          <c:layout>
            <c:manualLayout>
              <c:xMode val="edge"/>
              <c:yMode val="edge"/>
              <c:x val="2.7729636048526862E-2"/>
              <c:y val="0.4010695187165775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1034480"/>
        <c:crosses val="autoZero"/>
        <c:crossBetween val="midCat"/>
        <c:majorUnit val="50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Nashua 02 315051 - AADT (vpd) vs. Year</a:t>
            </a:r>
          </a:p>
        </c:rich>
      </c:tx>
      <c:layout>
        <c:manualLayout>
          <c:xMode val="edge"/>
          <c:yMode val="edge"/>
          <c:x val="0.28422895145039279"/>
          <c:y val="3.208556149732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11450501186854"/>
          <c:y val="0.13636363636363635"/>
          <c:w val="0.80935943707978797"/>
          <c:h val="0.729946524064171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exp"/>
            <c:dispRSqr val="0"/>
            <c:dispEq val="1"/>
            <c:trendlineLbl>
              <c:layout>
                <c:manualLayout>
                  <c:x val="-0.20124235321628209"/>
                  <c:y val="8.0099934032310111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'Nashua 02315051'!$A$9:$A$19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'Nashua 02315051'!$B$9:$B$19</c:f>
              <c:numCache>
                <c:formatCode>General</c:formatCode>
                <c:ptCount val="11"/>
                <c:pt idx="0">
                  <c:v>34396</c:v>
                </c:pt>
                <c:pt idx="1">
                  <c:v>35000</c:v>
                </c:pt>
                <c:pt idx="2">
                  <c:v>34000</c:v>
                </c:pt>
                <c:pt idx="3">
                  <c:v>33244</c:v>
                </c:pt>
                <c:pt idx="4">
                  <c:v>32553</c:v>
                </c:pt>
                <c:pt idx="5">
                  <c:v>32238</c:v>
                </c:pt>
                <c:pt idx="6">
                  <c:v>32439</c:v>
                </c:pt>
                <c:pt idx="7">
                  <c:v>31045</c:v>
                </c:pt>
                <c:pt idx="8">
                  <c:v>31666</c:v>
                </c:pt>
                <c:pt idx="9">
                  <c:v>32299</c:v>
                </c:pt>
                <c:pt idx="10">
                  <c:v>32687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D25-40BB-8C33-EBEEF3A720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047272"/>
        <c:axId val="1"/>
      </c:scatterChart>
      <c:valAx>
        <c:axId val="641047272"/>
        <c:scaling>
          <c:orientation val="minMax"/>
          <c:max val="2020"/>
          <c:min val="2008"/>
        </c:scaling>
        <c:delete val="0"/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2166414206889644"/>
              <c:y val="0.93315508021390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2"/>
      </c:valAx>
      <c:valAx>
        <c:axId val="1"/>
        <c:scaling>
          <c:orientation val="minMax"/>
          <c:max val="45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AADT (vpd)</a:t>
                </a:r>
              </a:p>
            </c:rich>
          </c:tx>
          <c:layout>
            <c:manualLayout>
              <c:xMode val="edge"/>
              <c:yMode val="edge"/>
              <c:x val="2.7729636048526862E-2"/>
              <c:y val="0.4010695187165775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104727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Nashua 62 315281 - AADT (vpd) vs. Year</a:t>
            </a:r>
          </a:p>
        </c:rich>
      </c:tx>
      <c:layout>
        <c:manualLayout>
          <c:xMode val="edge"/>
          <c:yMode val="edge"/>
          <c:x val="0.28422895145039279"/>
          <c:y val="3.2000000000000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251312732981015"/>
          <c:y val="0.13600035416758899"/>
          <c:w val="0.79896081476184633"/>
          <c:h val="0.7306685694493996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exp"/>
            <c:dispRSqr val="0"/>
            <c:dispEq val="1"/>
            <c:trendlineLbl>
              <c:layout>
                <c:manualLayout>
                  <c:x val="-0.19814606794359976"/>
                  <c:y val="0.12242120718740847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'Nashua 62315281'!$A$9:$A$19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'Nashua 62315281'!$B$9:$B$19</c:f>
              <c:numCache>
                <c:formatCode>General</c:formatCode>
                <c:ptCount val="11"/>
                <c:pt idx="0">
                  <c:v>117000</c:v>
                </c:pt>
                <c:pt idx="1">
                  <c:v>120000</c:v>
                </c:pt>
                <c:pt idx="2">
                  <c:v>114349</c:v>
                </c:pt>
                <c:pt idx="3">
                  <c:v>116405</c:v>
                </c:pt>
                <c:pt idx="4">
                  <c:v>117735</c:v>
                </c:pt>
                <c:pt idx="5">
                  <c:v>120827</c:v>
                </c:pt>
                <c:pt idx="6">
                  <c:v>124280</c:v>
                </c:pt>
                <c:pt idx="7">
                  <c:v>123875</c:v>
                </c:pt>
                <c:pt idx="8">
                  <c:v>124932</c:v>
                </c:pt>
                <c:pt idx="9">
                  <c:v>125001</c:v>
                </c:pt>
                <c:pt idx="10">
                  <c:v>125544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851-44EE-B27E-2B65F9E2A5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040712"/>
        <c:axId val="1"/>
      </c:scatterChart>
      <c:valAx>
        <c:axId val="641040712"/>
        <c:scaling>
          <c:orientation val="minMax"/>
          <c:max val="2020"/>
          <c:min val="2008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2513034657496238"/>
              <c:y val="0.930669186351706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2"/>
      </c:valAx>
      <c:valAx>
        <c:axId val="1"/>
        <c:scaling>
          <c:orientation val="minMax"/>
          <c:max val="14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AADT (vpd)</a:t>
                </a:r>
              </a:p>
            </c:rich>
          </c:tx>
          <c:layout>
            <c:manualLayout>
              <c:xMode val="edge"/>
              <c:yMode val="edge"/>
              <c:x val="2.7729636048526862E-2"/>
              <c:y val="0.4026677865266841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1040712"/>
        <c:crosses val="autoZero"/>
        <c:crossBetween val="midCat"/>
        <c:majorUnit val="200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Newington 02 331001 - AADT (vpd) vs. Year</a:t>
            </a:r>
          </a:p>
        </c:rich>
      </c:tx>
      <c:layout>
        <c:manualLayout>
          <c:xMode val="edge"/>
          <c:yMode val="edge"/>
          <c:x val="0.26388925342665498"/>
          <c:y val="3.208556149732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36135247353868"/>
          <c:y val="0.13636363636363635"/>
          <c:w val="0.80902914942279291"/>
          <c:h val="0.729946524064171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exp"/>
            <c:dispRSqr val="0"/>
            <c:dispEq val="1"/>
            <c:trendlineLbl>
              <c:layout>
                <c:manualLayout>
                  <c:x val="-0.20173698034866816"/>
                  <c:y val="0.11576936572767976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'Newington 02331001'!$A$9:$A$19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'Newington 02331001'!$B$9:$B$19</c:f>
              <c:numCache>
                <c:formatCode>General</c:formatCode>
                <c:ptCount val="11"/>
                <c:pt idx="0">
                  <c:v>68000</c:v>
                </c:pt>
                <c:pt idx="1">
                  <c:v>67491</c:v>
                </c:pt>
                <c:pt idx="2">
                  <c:v>66177</c:v>
                </c:pt>
                <c:pt idx="3">
                  <c:v>66537</c:v>
                </c:pt>
                <c:pt idx="4">
                  <c:v>66679</c:v>
                </c:pt>
                <c:pt idx="5">
                  <c:v>66891</c:v>
                </c:pt>
                <c:pt idx="6">
                  <c:v>67673</c:v>
                </c:pt>
                <c:pt idx="7">
                  <c:v>70393</c:v>
                </c:pt>
                <c:pt idx="8">
                  <c:v>70335</c:v>
                </c:pt>
                <c:pt idx="9">
                  <c:v>70054</c:v>
                </c:pt>
                <c:pt idx="10">
                  <c:v>70895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C24-480F-BCAE-4FEA4F733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045632"/>
        <c:axId val="1"/>
      </c:scatterChart>
      <c:valAx>
        <c:axId val="641045632"/>
        <c:scaling>
          <c:orientation val="minMax"/>
          <c:max val="2020"/>
          <c:min val="2008"/>
        </c:scaling>
        <c:delete val="0"/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225703557888598"/>
              <c:y val="0.93315508021390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2"/>
      </c:valAx>
      <c:valAx>
        <c:axId val="1"/>
        <c:scaling>
          <c:orientation val="minMax"/>
          <c:max val="8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AADT (vpd)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4010695187165775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104563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Newport 02 339001 - AADT (vpd) vs. Year</a:t>
            </a:r>
          </a:p>
        </c:rich>
      </c:tx>
      <c:layout>
        <c:manualLayout>
          <c:xMode val="edge"/>
          <c:yMode val="edge"/>
          <c:x val="0.27854671280276816"/>
          <c:y val="3.208556149732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48788927335639"/>
          <c:y val="0.13636363636363635"/>
          <c:w val="0.82006920415224915"/>
          <c:h val="0.729946524064171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exp"/>
            <c:dispRSqr val="0"/>
            <c:dispEq val="1"/>
            <c:trendlineLbl>
              <c:layout>
                <c:manualLayout>
                  <c:x val="-0.22237619086541519"/>
                  <c:y val="0.16844835572024086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'Newport 02339001'!$A$9:$A$19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'Newport 02339001'!$B$9:$B$19</c:f>
              <c:numCache>
                <c:formatCode>General</c:formatCode>
                <c:ptCount val="11"/>
                <c:pt idx="0">
                  <c:v>3880</c:v>
                </c:pt>
                <c:pt idx="1">
                  <c:v>3927</c:v>
                </c:pt>
                <c:pt idx="2">
                  <c:v>3778</c:v>
                </c:pt>
                <c:pt idx="3">
                  <c:v>3751</c:v>
                </c:pt>
                <c:pt idx="4">
                  <c:v>3718</c:v>
                </c:pt>
                <c:pt idx="5">
                  <c:v>3690</c:v>
                </c:pt>
                <c:pt idx="6">
                  <c:v>3770</c:v>
                </c:pt>
                <c:pt idx="7">
                  <c:v>3788</c:v>
                </c:pt>
                <c:pt idx="8">
                  <c:v>3823</c:v>
                </c:pt>
                <c:pt idx="9">
                  <c:v>3836</c:v>
                </c:pt>
                <c:pt idx="10">
                  <c:v>3897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E60-4B5B-8D8A-61D938099A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043992"/>
        <c:axId val="1"/>
      </c:scatterChart>
      <c:valAx>
        <c:axId val="641043992"/>
        <c:scaling>
          <c:orientation val="minMax"/>
          <c:max val="2020"/>
          <c:min val="2008"/>
        </c:scaling>
        <c:delete val="0"/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1730103806228378"/>
              <c:y val="0.93315508021390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2"/>
      </c:valAx>
      <c:valAx>
        <c:axId val="1"/>
        <c:scaling>
          <c:orientation val="minMax"/>
          <c:max val="45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AADT (vpd)</a:t>
                </a:r>
              </a:p>
            </c:rich>
          </c:tx>
          <c:layout>
            <c:manualLayout>
              <c:xMode val="edge"/>
              <c:yMode val="edge"/>
              <c:x val="2.768166089965398E-2"/>
              <c:y val="0.4010695187165775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1043992"/>
        <c:crosses val="autoZero"/>
        <c:crossBetween val="midCat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North Hampton 02 345001 - AADT (vpd) vs. Year</a:t>
            </a:r>
          </a:p>
        </c:rich>
      </c:tx>
      <c:layout>
        <c:manualLayout>
          <c:xMode val="edge"/>
          <c:yMode val="edge"/>
          <c:x val="0.24263449737760248"/>
          <c:y val="3.208556149732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11450501186854"/>
          <c:y val="0.13636363636363635"/>
          <c:w val="0.80935943707978797"/>
          <c:h val="0.729946524064171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exp"/>
            <c:dispRSqr val="0"/>
            <c:dispEq val="1"/>
            <c:trendlineLbl>
              <c:layout>
                <c:manualLayout>
                  <c:x val="-0.16138096766417259"/>
                  <c:y val="0.1385052002189566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'No Hampton 02345001'!$A$9:$A$19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'No Hampton 02345001'!$B$9:$B$19</c:f>
              <c:numCache>
                <c:formatCode>General</c:formatCode>
                <c:ptCount val="11"/>
                <c:pt idx="0">
                  <c:v>16953</c:v>
                </c:pt>
                <c:pt idx="1">
                  <c:v>16970</c:v>
                </c:pt>
                <c:pt idx="2">
                  <c:v>17000</c:v>
                </c:pt>
                <c:pt idx="3">
                  <c:v>16434</c:v>
                </c:pt>
                <c:pt idx="4">
                  <c:v>16267</c:v>
                </c:pt>
                <c:pt idx="5">
                  <c:v>16172</c:v>
                </c:pt>
                <c:pt idx="6">
                  <c:v>16290</c:v>
                </c:pt>
                <c:pt idx="7">
                  <c:v>16353</c:v>
                </c:pt>
                <c:pt idx="8">
                  <c:v>16356</c:v>
                </c:pt>
                <c:pt idx="9">
                  <c:v>16254</c:v>
                </c:pt>
                <c:pt idx="10">
                  <c:v>16139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D4D-4C24-91D4-44163BEA96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039072"/>
        <c:axId val="1"/>
      </c:scatterChart>
      <c:valAx>
        <c:axId val="641039072"/>
        <c:scaling>
          <c:orientation val="minMax"/>
          <c:max val="2020"/>
          <c:min val="2008"/>
        </c:scaling>
        <c:delete val="0"/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2166414206889644"/>
              <c:y val="0.93315508021390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2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AADT (vpd)</a:t>
                </a:r>
              </a:p>
            </c:rich>
          </c:tx>
          <c:layout>
            <c:manualLayout>
              <c:xMode val="edge"/>
              <c:yMode val="edge"/>
              <c:x val="2.7729636048526862E-2"/>
              <c:y val="0.4010695187165775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103907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Northumberland 02 347001 - AADT (vpd) vs. Year</a:t>
            </a:r>
          </a:p>
        </c:rich>
      </c:tx>
      <c:layout>
        <c:manualLayout>
          <c:xMode val="edge"/>
          <c:yMode val="edge"/>
          <c:x val="0.23437536453776608"/>
          <c:y val="3.21715817694369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94466814620656"/>
          <c:y val="0.13672940150778307"/>
          <c:w val="0.81944583375012503"/>
          <c:h val="0.72922347470817628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exp"/>
            <c:dispRSqr val="0"/>
            <c:dispEq val="1"/>
            <c:trendlineLbl>
              <c:layout>
                <c:manualLayout>
                  <c:x val="-0.22864665853155669"/>
                  <c:y val="7.3159217036247892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'Northumberland 02347001'!$A$9:$A$19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'Northumberland 02347001'!$B$9:$B$19</c:f>
              <c:numCache>
                <c:formatCode>General</c:formatCode>
                <c:ptCount val="11"/>
                <c:pt idx="0">
                  <c:v>3015</c:v>
                </c:pt>
                <c:pt idx="1">
                  <c:v>2979</c:v>
                </c:pt>
                <c:pt idx="2">
                  <c:v>2790</c:v>
                </c:pt>
                <c:pt idx="3">
                  <c:v>2768</c:v>
                </c:pt>
                <c:pt idx="4">
                  <c:v>2759</c:v>
                </c:pt>
                <c:pt idx="5">
                  <c:v>2849</c:v>
                </c:pt>
                <c:pt idx="6">
                  <c:v>2900</c:v>
                </c:pt>
                <c:pt idx="7">
                  <c:v>2952</c:v>
                </c:pt>
                <c:pt idx="8">
                  <c:v>3013</c:v>
                </c:pt>
                <c:pt idx="9">
                  <c:v>3056</c:v>
                </c:pt>
                <c:pt idx="10">
                  <c:v>3041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529-4D6B-A1AC-C96AC9219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049568"/>
        <c:axId val="1"/>
      </c:scatterChart>
      <c:valAx>
        <c:axId val="641049568"/>
        <c:scaling>
          <c:orientation val="minMax"/>
          <c:max val="2020"/>
          <c:min val="2008"/>
        </c:scaling>
        <c:delete val="0"/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1736202245552643"/>
              <c:y val="0.932976997178301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2"/>
      </c:valAx>
      <c:valAx>
        <c:axId val="1"/>
        <c:scaling>
          <c:orientation val="minMax"/>
          <c:max val="35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AADT (vpd)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4021453350502768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1049568"/>
        <c:crosses val="autoZero"/>
        <c:crossBetween val="midCat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Northwood 02 349001 - AADT (vpd) vs. Year</a:t>
            </a:r>
          </a:p>
        </c:rich>
      </c:tx>
      <c:layout>
        <c:manualLayout>
          <c:xMode val="edge"/>
          <c:yMode val="edge"/>
          <c:x val="0.26388925342665498"/>
          <c:y val="3.208556149732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36135247353868"/>
          <c:y val="0.13636363636363635"/>
          <c:w val="0.80902914942279291"/>
          <c:h val="0.729946524064171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exp"/>
            <c:dispRSqr val="0"/>
            <c:dispEq val="1"/>
            <c:trendlineLbl>
              <c:layout>
                <c:manualLayout>
                  <c:x val="-0.21562589278511091"/>
                  <c:y val="0.14459443906410094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'Northwood 02349001'!$A$9:$A$19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'Northwood 02349001'!$B$9:$B$19</c:f>
              <c:numCache>
                <c:formatCode>General</c:formatCode>
                <c:ptCount val="11"/>
                <c:pt idx="0">
                  <c:v>9100</c:v>
                </c:pt>
                <c:pt idx="1">
                  <c:v>9458</c:v>
                </c:pt>
                <c:pt idx="2">
                  <c:v>9056</c:v>
                </c:pt>
                <c:pt idx="3">
                  <c:v>9077</c:v>
                </c:pt>
                <c:pt idx="4">
                  <c:v>9021</c:v>
                </c:pt>
                <c:pt idx="5">
                  <c:v>9075</c:v>
                </c:pt>
                <c:pt idx="6">
                  <c:v>9124</c:v>
                </c:pt>
                <c:pt idx="7">
                  <c:v>9360</c:v>
                </c:pt>
                <c:pt idx="8">
                  <c:v>9389</c:v>
                </c:pt>
                <c:pt idx="9">
                  <c:v>9411</c:v>
                </c:pt>
                <c:pt idx="10">
                  <c:v>9438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80C-4FD6-AC67-85DE63FE08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052192"/>
        <c:axId val="1"/>
      </c:scatterChart>
      <c:valAx>
        <c:axId val="641052192"/>
        <c:scaling>
          <c:orientation val="minMax"/>
          <c:max val="2020"/>
          <c:min val="2008"/>
        </c:scaling>
        <c:delete val="0"/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225703557888598"/>
              <c:y val="0.93315508021390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2"/>
      </c:valAx>
      <c:valAx>
        <c:axId val="1"/>
        <c:scaling>
          <c:orientation val="minMax"/>
          <c:max val="12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AADT (vpd)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4010695187165775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1052192"/>
        <c:crosses val="autoZero"/>
        <c:crossBetween val="midCat"/>
        <c:majorUnit val="20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Ossipee 02 357021 - AADT (vpd) vs. Year</a:t>
            </a:r>
          </a:p>
        </c:rich>
      </c:tx>
      <c:layout>
        <c:manualLayout>
          <c:xMode val="edge"/>
          <c:yMode val="edge"/>
          <c:x val="0.28027681660899656"/>
          <c:y val="3.208556149732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86851211072665"/>
          <c:y val="0.13636363636363635"/>
          <c:w val="0.80968858131487886"/>
          <c:h val="0.729946524064171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exp"/>
            <c:dispRSqr val="0"/>
            <c:dispEq val="1"/>
            <c:trendlineLbl>
              <c:layout>
                <c:manualLayout>
                  <c:x val="-0.19555949104977788"/>
                  <c:y val="0.1072345502266762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'Ossipee 02357021'!$A$9:$A$19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'Ossipee 02357021'!$B$9:$B$19</c:f>
              <c:numCache>
                <c:formatCode>General</c:formatCode>
                <c:ptCount val="11"/>
                <c:pt idx="0">
                  <c:v>11127</c:v>
                </c:pt>
                <c:pt idx="1">
                  <c:v>11417</c:v>
                </c:pt>
                <c:pt idx="2">
                  <c:v>11272</c:v>
                </c:pt>
                <c:pt idx="3">
                  <c:v>11277</c:v>
                </c:pt>
                <c:pt idx="4">
                  <c:v>11303</c:v>
                </c:pt>
                <c:pt idx="5">
                  <c:v>11428</c:v>
                </c:pt>
                <c:pt idx="6">
                  <c:v>11772</c:v>
                </c:pt>
                <c:pt idx="7">
                  <c:v>11984</c:v>
                </c:pt>
                <c:pt idx="8">
                  <c:v>12276</c:v>
                </c:pt>
                <c:pt idx="9">
                  <c:v>12178</c:v>
                </c:pt>
                <c:pt idx="10">
                  <c:v>12434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E6B-46B3-B9D3-04040B9D0C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055144"/>
        <c:axId val="1"/>
      </c:scatterChart>
      <c:valAx>
        <c:axId val="641055144"/>
        <c:scaling>
          <c:orientation val="minMax"/>
          <c:max val="2020"/>
          <c:min val="2008"/>
        </c:scaling>
        <c:delete val="0"/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2249134948096887"/>
              <c:y val="0.93315508021390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2"/>
      </c:valAx>
      <c:valAx>
        <c:axId val="1"/>
        <c:scaling>
          <c:orientation val="minMax"/>
          <c:max val="14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AADT (vpd)</a:t>
                </a:r>
              </a:p>
            </c:rich>
          </c:tx>
          <c:layout>
            <c:manualLayout>
              <c:xMode val="edge"/>
              <c:yMode val="edge"/>
              <c:x val="2.768166089965398E-2"/>
              <c:y val="0.4010695187165775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1055144"/>
        <c:crosses val="autoZero"/>
        <c:crossBetween val="midCat"/>
        <c:majorUnit val="20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Bow 02 051003  - AADT (vpd) vs. Year</a:t>
            </a:r>
          </a:p>
        </c:rich>
      </c:tx>
      <c:layout>
        <c:manualLayout>
          <c:xMode val="edge"/>
          <c:yMode val="edge"/>
          <c:x val="0.31487889273356401"/>
          <c:y val="3.21715817694369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86851211072665"/>
          <c:y val="0.1340484328507677"/>
          <c:w val="0.80968858131487886"/>
          <c:h val="0.7319044433651916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exp"/>
            <c:dispRSqr val="0"/>
            <c:dispEq val="1"/>
            <c:trendlineLbl>
              <c:layout>
                <c:manualLayout>
                  <c:x val="-0.24484429065743943"/>
                  <c:y val="0.23262080737312227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'Bow 02051003'!$A$9:$A$19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'Bow 02051003'!$B$9:$B$19</c:f>
              <c:numCache>
                <c:formatCode>General</c:formatCode>
                <c:ptCount val="11"/>
                <c:pt idx="0">
                  <c:v>8727</c:v>
                </c:pt>
                <c:pt idx="1">
                  <c:v>8696</c:v>
                </c:pt>
                <c:pt idx="2">
                  <c:v>8471</c:v>
                </c:pt>
                <c:pt idx="3">
                  <c:v>8498</c:v>
                </c:pt>
                <c:pt idx="4">
                  <c:v>8515</c:v>
                </c:pt>
                <c:pt idx="5">
                  <c:v>8579</c:v>
                </c:pt>
                <c:pt idx="6">
                  <c:v>8296</c:v>
                </c:pt>
                <c:pt idx="7">
                  <c:v>8560</c:v>
                </c:pt>
                <c:pt idx="8">
                  <c:v>8713</c:v>
                </c:pt>
                <c:pt idx="9">
                  <c:v>8727</c:v>
                </c:pt>
                <c:pt idx="10">
                  <c:v>8762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312-4CB4-81F2-C7ED09102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219144"/>
        <c:axId val="1"/>
      </c:scatterChart>
      <c:valAx>
        <c:axId val="641219144"/>
        <c:scaling>
          <c:orientation val="minMax"/>
          <c:max val="2020"/>
          <c:min val="2008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2076124567474047"/>
              <c:y val="0.930296032030848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2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AADT (vpd)</a:t>
                </a:r>
              </a:p>
            </c:rich>
          </c:tx>
          <c:layout>
            <c:manualLayout>
              <c:xMode val="edge"/>
              <c:yMode val="edge"/>
              <c:x val="2.9411764705882353E-2"/>
              <c:y val="0.4101882304926361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121914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Rindge 62 387052 - AADT (vpd) vs. Year</a:t>
            </a:r>
          </a:p>
        </c:rich>
      </c:tx>
      <c:layout>
        <c:manualLayout>
          <c:xMode val="edge"/>
          <c:yMode val="edge"/>
          <c:x val="0.28472276902887139"/>
          <c:y val="3.2000000000000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36135247353868"/>
          <c:y val="0.13600035416758899"/>
          <c:w val="0.80902914942279291"/>
          <c:h val="0.7306685694493996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exp"/>
            <c:dispRSqr val="0"/>
            <c:dispEq val="1"/>
            <c:trendlineLbl>
              <c:layout>
                <c:manualLayout>
                  <c:x val="-0.1965286381850021"/>
                  <c:y val="9.0873371502860789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'Rindge 62387052'!$A$9:$A$19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'Rindge 62387052'!$B$9:$B$19</c:f>
              <c:numCache>
                <c:formatCode>General</c:formatCode>
                <c:ptCount val="11"/>
                <c:pt idx="0">
                  <c:v>8053</c:v>
                </c:pt>
                <c:pt idx="1">
                  <c:v>8090</c:v>
                </c:pt>
                <c:pt idx="2">
                  <c:v>7979</c:v>
                </c:pt>
                <c:pt idx="3">
                  <c:v>7859</c:v>
                </c:pt>
                <c:pt idx="4">
                  <c:v>7907</c:v>
                </c:pt>
                <c:pt idx="5">
                  <c:v>7932</c:v>
                </c:pt>
                <c:pt idx="6">
                  <c:v>8142</c:v>
                </c:pt>
                <c:pt idx="7">
                  <c:v>8114</c:v>
                </c:pt>
                <c:pt idx="8">
                  <c:v>8155</c:v>
                </c:pt>
                <c:pt idx="9">
                  <c:v>8237</c:v>
                </c:pt>
                <c:pt idx="10">
                  <c:v>8319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F26-400F-880F-3DBCC6A28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062032"/>
        <c:axId val="1"/>
      </c:scatterChart>
      <c:valAx>
        <c:axId val="641062032"/>
        <c:scaling>
          <c:orientation val="minMax"/>
          <c:max val="2020"/>
          <c:min val="2008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2083424467774864"/>
              <c:y val="0.930669186351706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2"/>
      </c:valAx>
      <c:valAx>
        <c:axId val="1"/>
        <c:scaling>
          <c:orientation val="minMax"/>
          <c:max val="1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AADT (vpd)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4026677865266841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1062032"/>
        <c:crosses val="autoZero"/>
        <c:crossBetween val="midCat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Rochester 02 389090 - AADT (vpd) vs. Year</a:t>
            </a:r>
          </a:p>
        </c:rich>
      </c:tx>
      <c:layout>
        <c:manualLayout>
          <c:xMode val="edge"/>
          <c:yMode val="edge"/>
          <c:x val="0.26909776902887139"/>
          <c:y val="3.21715817694369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36135247353868"/>
          <c:y val="0.13672940150778307"/>
          <c:w val="0.80902914942279291"/>
          <c:h val="0.72922347470817628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exp"/>
            <c:dispRSqr val="0"/>
            <c:dispEq val="1"/>
            <c:trendlineLbl>
              <c:layout>
                <c:manualLayout>
                  <c:x val="-0.20798775153105861"/>
                  <c:y val="0.14825666898876247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'Rochester 02389090'!$A$9:$A$19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'Rochester 02389090'!$B$9:$B$19</c:f>
              <c:numCache>
                <c:formatCode>General</c:formatCode>
                <c:ptCount val="11"/>
                <c:pt idx="0">
                  <c:v>22276</c:v>
                </c:pt>
                <c:pt idx="1">
                  <c:v>22348</c:v>
                </c:pt>
                <c:pt idx="2">
                  <c:v>22409</c:v>
                </c:pt>
                <c:pt idx="3">
                  <c:v>22923</c:v>
                </c:pt>
                <c:pt idx="4">
                  <c:v>23965</c:v>
                </c:pt>
                <c:pt idx="5">
                  <c:v>25005</c:v>
                </c:pt>
                <c:pt idx="6">
                  <c:v>26512</c:v>
                </c:pt>
                <c:pt idx="7">
                  <c:v>27897</c:v>
                </c:pt>
                <c:pt idx="8">
                  <c:v>28601</c:v>
                </c:pt>
                <c:pt idx="9">
                  <c:v>29168</c:v>
                </c:pt>
                <c:pt idx="10">
                  <c:v>30064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939-4246-B98A-F2858E829B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076136"/>
        <c:axId val="1"/>
      </c:scatterChart>
      <c:valAx>
        <c:axId val="641076136"/>
        <c:scaling>
          <c:orientation val="minMax"/>
          <c:max val="2020"/>
          <c:min val="2008"/>
        </c:scaling>
        <c:delete val="0"/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225703557888598"/>
              <c:y val="0.932976997178301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2"/>
      </c:valAx>
      <c:valAx>
        <c:axId val="1"/>
        <c:scaling>
          <c:orientation val="minMax"/>
          <c:max val="35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AADT (vpd)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4021453350502768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1076136"/>
        <c:crosses val="autoZero"/>
        <c:crossBetween val="midCat"/>
        <c:majorUnit val="50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Rumney 02 395021 - AADT (vpd) vs. Year</a:t>
            </a:r>
          </a:p>
        </c:rich>
      </c:tx>
      <c:layout>
        <c:manualLayout>
          <c:xMode val="edge"/>
          <c:yMode val="edge"/>
          <c:x val="0.27777832458442697"/>
          <c:y val="3.208556149732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94466814620656"/>
          <c:y val="0.13636363636363635"/>
          <c:w val="0.81944583375012503"/>
          <c:h val="0.729946524064171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exp"/>
            <c:dispRSqr val="0"/>
            <c:dispEq val="1"/>
            <c:trendlineLbl>
              <c:layout>
                <c:manualLayout>
                  <c:x val="-0.23038277258611201"/>
                  <c:y val="7.7927491683860345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'Rumney 02395021'!$A$9:$A$19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'Rumney 02395021'!$B$9:$B$19</c:f>
              <c:numCache>
                <c:formatCode>General</c:formatCode>
                <c:ptCount val="11"/>
                <c:pt idx="0">
                  <c:v>6100</c:v>
                </c:pt>
                <c:pt idx="1">
                  <c:v>6268</c:v>
                </c:pt>
                <c:pt idx="2">
                  <c:v>5908</c:v>
                </c:pt>
                <c:pt idx="3">
                  <c:v>6134</c:v>
                </c:pt>
                <c:pt idx="4">
                  <c:v>5640</c:v>
                </c:pt>
                <c:pt idx="5">
                  <c:v>5871</c:v>
                </c:pt>
                <c:pt idx="6">
                  <c:v>6026</c:v>
                </c:pt>
                <c:pt idx="7">
                  <c:v>6092</c:v>
                </c:pt>
                <c:pt idx="8">
                  <c:v>6230</c:v>
                </c:pt>
                <c:pt idx="9">
                  <c:v>6314</c:v>
                </c:pt>
                <c:pt idx="10">
                  <c:v>6366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C0A-4A44-AC73-875A3A2317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070888"/>
        <c:axId val="1"/>
      </c:scatterChart>
      <c:valAx>
        <c:axId val="641070888"/>
        <c:scaling>
          <c:orientation val="minMax"/>
          <c:max val="2020"/>
          <c:min val="2008"/>
        </c:scaling>
        <c:delete val="0"/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1736202245552643"/>
              <c:y val="0.93315508021390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2"/>
      </c:valAx>
      <c:valAx>
        <c:axId val="1"/>
        <c:scaling>
          <c:orientation val="minMax"/>
          <c:max val="8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AADT (vpd)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4010695187165775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1070888"/>
        <c:crosses val="autoZero"/>
        <c:crossBetween val="midCat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Salem 02 399090 - AADT (vpd) vs. Year</a:t>
            </a:r>
          </a:p>
        </c:rich>
      </c:tx>
      <c:layout>
        <c:manualLayout>
          <c:xMode val="edge"/>
          <c:yMode val="edge"/>
          <c:x val="0.2881949912510936"/>
          <c:y val="3.208556149732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277803680087076"/>
          <c:y val="0.13636363636363635"/>
          <c:w val="0.7986124650954608"/>
          <c:h val="0.729946524064171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exp"/>
            <c:dispRSqr val="0"/>
            <c:dispEq val="1"/>
            <c:trendlineLbl>
              <c:layout>
                <c:manualLayout>
                  <c:x val="-0.19566030628267767"/>
                  <c:y val="8.9310146392128795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'Salem 02399090'!$A$9:$A$19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'Salem 02399090'!$B$9:$B$19</c:f>
              <c:numCache>
                <c:formatCode>General</c:formatCode>
                <c:ptCount val="11"/>
                <c:pt idx="0">
                  <c:v>106542</c:v>
                </c:pt>
                <c:pt idx="1">
                  <c:v>105293</c:v>
                </c:pt>
                <c:pt idx="2">
                  <c:v>100000</c:v>
                </c:pt>
                <c:pt idx="3">
                  <c:v>103891</c:v>
                </c:pt>
                <c:pt idx="4">
                  <c:v>106309</c:v>
                </c:pt>
                <c:pt idx="5">
                  <c:v>100925</c:v>
                </c:pt>
                <c:pt idx="6">
                  <c:v>104409</c:v>
                </c:pt>
                <c:pt idx="7">
                  <c:v>106630</c:v>
                </c:pt>
                <c:pt idx="8">
                  <c:v>107320</c:v>
                </c:pt>
                <c:pt idx="9">
                  <c:v>109466</c:v>
                </c:pt>
                <c:pt idx="10">
                  <c:v>110780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39B-425B-BAA4-156248FA6F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079416"/>
        <c:axId val="1"/>
      </c:scatterChart>
      <c:valAx>
        <c:axId val="641079416"/>
        <c:scaling>
          <c:orientation val="minMax"/>
          <c:max val="2020"/>
          <c:min val="2008"/>
        </c:scaling>
        <c:delete val="0"/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2777868912219306"/>
              <c:y val="0.93315508021390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2"/>
      </c:valAx>
      <c:valAx>
        <c:axId val="1"/>
        <c:scaling>
          <c:orientation val="minMax"/>
          <c:max val="14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AADT (vpd)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4010695187165775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1079416"/>
        <c:crosses val="autoZero"/>
        <c:crossBetween val="midCat"/>
        <c:majorUnit val="200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Seabrook 02 409003 - AADT (vpd) vs. Year</a:t>
            </a:r>
          </a:p>
        </c:rich>
      </c:tx>
      <c:layout>
        <c:manualLayout>
          <c:xMode val="edge"/>
          <c:yMode val="edge"/>
          <c:x val="0.27209723567916227"/>
          <c:y val="3.208556149732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251312732981015"/>
          <c:y val="0.13636363636363635"/>
          <c:w val="0.79896081476184633"/>
          <c:h val="0.729946524064171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exp"/>
            <c:dispRSqr val="0"/>
            <c:dispEq val="1"/>
            <c:trendlineLbl>
              <c:layout>
                <c:manualLayout>
                  <c:x val="-0.18304485440306847"/>
                  <c:y val="0.11050626693053744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'Seabrook 02409003'!$A$9:$A$19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'Seabrook 02409003'!$B$9:$B$19</c:f>
              <c:numCache>
                <c:formatCode>General</c:formatCode>
                <c:ptCount val="11"/>
                <c:pt idx="0">
                  <c:v>87000</c:v>
                </c:pt>
                <c:pt idx="1">
                  <c:v>85591</c:v>
                </c:pt>
                <c:pt idx="2">
                  <c:v>84865</c:v>
                </c:pt>
                <c:pt idx="3">
                  <c:v>85328</c:v>
                </c:pt>
                <c:pt idx="4">
                  <c:v>86443</c:v>
                </c:pt>
                <c:pt idx="5">
                  <c:v>88895</c:v>
                </c:pt>
                <c:pt idx="6">
                  <c:v>92380</c:v>
                </c:pt>
                <c:pt idx="7">
                  <c:v>96128</c:v>
                </c:pt>
                <c:pt idx="8">
                  <c:v>97907</c:v>
                </c:pt>
                <c:pt idx="9">
                  <c:v>98783</c:v>
                </c:pt>
                <c:pt idx="10">
                  <c:v>100908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B3D-4A41-8C57-0CE61DA3DF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072856"/>
        <c:axId val="1"/>
      </c:scatterChart>
      <c:valAx>
        <c:axId val="641072856"/>
        <c:scaling>
          <c:orientation val="minMax"/>
          <c:max val="2020"/>
          <c:min val="2008"/>
        </c:scaling>
        <c:delete val="0"/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268634488279953"/>
              <c:y val="0.93315508021390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2"/>
      </c:valAx>
      <c:valAx>
        <c:axId val="1"/>
        <c:scaling>
          <c:orientation val="minMax"/>
          <c:max val="12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AADT (vpd)</a:t>
                </a:r>
              </a:p>
            </c:rich>
          </c:tx>
          <c:layout>
            <c:manualLayout>
              <c:xMode val="edge"/>
              <c:yMode val="edge"/>
              <c:x val="2.7729636048526862E-2"/>
              <c:y val="0.4010695187165775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1072856"/>
        <c:crosses val="autoZero"/>
        <c:crossBetween val="midCat"/>
        <c:majorUnit val="200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Sutton 02 439005 - AADT (vpd) vs. Year</a:t>
            </a:r>
          </a:p>
        </c:rich>
      </c:tx>
      <c:layout>
        <c:manualLayout>
          <c:xMode val="edge"/>
          <c:yMode val="edge"/>
          <c:x val="0.2881949912510936"/>
          <c:y val="3.208556149732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36135247353868"/>
          <c:y val="0.13636363636363635"/>
          <c:w val="0.80902914942279291"/>
          <c:h val="0.729946524064171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exp"/>
            <c:dispRSqr val="0"/>
            <c:dispEq val="1"/>
            <c:trendlineLbl>
              <c:layout>
                <c:manualLayout>
                  <c:x val="-0.18001232862963568"/>
                  <c:y val="0.11351579715637147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'Sutton 02439005'!$A$9:$A$19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'Sutton 02439005'!$B$9:$B$19</c:f>
              <c:numCache>
                <c:formatCode>General</c:formatCode>
                <c:ptCount val="11"/>
                <c:pt idx="0">
                  <c:v>17000</c:v>
                </c:pt>
                <c:pt idx="1">
                  <c:v>17911</c:v>
                </c:pt>
                <c:pt idx="2">
                  <c:v>17691</c:v>
                </c:pt>
                <c:pt idx="3">
                  <c:v>17691</c:v>
                </c:pt>
                <c:pt idx="4">
                  <c:v>17796</c:v>
                </c:pt>
                <c:pt idx="5">
                  <c:v>18165</c:v>
                </c:pt>
                <c:pt idx="6">
                  <c:v>18628</c:v>
                </c:pt>
                <c:pt idx="7">
                  <c:v>18560</c:v>
                </c:pt>
                <c:pt idx="8">
                  <c:v>19299</c:v>
                </c:pt>
                <c:pt idx="9">
                  <c:v>19481</c:v>
                </c:pt>
                <c:pt idx="10">
                  <c:v>19418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D86-4E20-982E-4C6B411929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082368"/>
        <c:axId val="1"/>
      </c:scatterChart>
      <c:valAx>
        <c:axId val="641082368"/>
        <c:scaling>
          <c:orientation val="minMax"/>
          <c:max val="2020"/>
          <c:min val="2008"/>
        </c:scaling>
        <c:delete val="0"/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225703557888598"/>
              <c:y val="0.93315508021390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2"/>
      </c:valAx>
      <c:valAx>
        <c:axId val="1"/>
        <c:scaling>
          <c:orientation val="minMax"/>
          <c:max val="24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AADT (vpd)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4010695187165775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1082368"/>
        <c:crosses val="autoZero"/>
        <c:crossBetween val="midCat"/>
        <c:majorUnit val="20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Tamworth 02 443001 - AADT (vpd) vs. Year</a:t>
            </a:r>
          </a:p>
        </c:rich>
      </c:tx>
      <c:layout>
        <c:manualLayout>
          <c:xMode val="edge"/>
          <c:yMode val="edge"/>
          <c:x val="0.26736147564887719"/>
          <c:y val="3.208556149732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94466814620656"/>
          <c:y val="0.13636363636363635"/>
          <c:w val="0.81944583375012503"/>
          <c:h val="0.729946524064171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exp"/>
            <c:dispRSqr val="0"/>
            <c:dispEq val="1"/>
            <c:trendlineLbl>
              <c:layout>
                <c:manualLayout>
                  <c:x val="-0.19566049149500503"/>
                  <c:y val="8.8882900332645565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'Tamworth 02443001'!$A$9:$A$19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'Tamworth 02443001'!$B$9:$B$19</c:f>
              <c:numCache>
                <c:formatCode>General</c:formatCode>
                <c:ptCount val="11"/>
                <c:pt idx="0">
                  <c:v>4772</c:v>
                </c:pt>
                <c:pt idx="1">
                  <c:v>4938</c:v>
                </c:pt>
                <c:pt idx="2">
                  <c:v>4796</c:v>
                </c:pt>
                <c:pt idx="3">
                  <c:v>4791</c:v>
                </c:pt>
                <c:pt idx="4">
                  <c:v>4777</c:v>
                </c:pt>
                <c:pt idx="5">
                  <c:v>4909</c:v>
                </c:pt>
                <c:pt idx="6">
                  <c:v>5012</c:v>
                </c:pt>
                <c:pt idx="7">
                  <c:v>5108</c:v>
                </c:pt>
                <c:pt idx="8">
                  <c:v>5146</c:v>
                </c:pt>
                <c:pt idx="9">
                  <c:v>4987</c:v>
                </c:pt>
                <c:pt idx="10">
                  <c:v>5162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C35-47FC-A122-CE9D5894A6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084992"/>
        <c:axId val="1"/>
      </c:scatterChart>
      <c:valAx>
        <c:axId val="641084992"/>
        <c:scaling>
          <c:orientation val="minMax"/>
          <c:max val="2020"/>
          <c:min val="2008"/>
        </c:scaling>
        <c:delete val="0"/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1736202245552643"/>
              <c:y val="0.93315508021390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2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AADT (vpd)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4010695187165775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108499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Temple 02 445001 - AADT (vpd) vs. Year</a:t>
            </a:r>
          </a:p>
        </c:rich>
      </c:tx>
      <c:layout>
        <c:manualLayout>
          <c:xMode val="edge"/>
          <c:yMode val="edge"/>
          <c:x val="0.28125054680664918"/>
          <c:y val="3.208556149732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94466814620656"/>
          <c:y val="0.13636363636363635"/>
          <c:w val="0.81944583375012503"/>
          <c:h val="0.729946524064171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exp"/>
            <c:dispRSqr val="0"/>
            <c:dispEq val="1"/>
            <c:trendlineLbl>
              <c:layout>
                <c:manualLayout>
                  <c:x val="-0.20781328987689246"/>
                  <c:y val="9.5830842000364916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'Temple 02445001'!$A$9:$A$19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'Temple 02445001'!$B$9:$B$19</c:f>
              <c:numCache>
                <c:formatCode>General</c:formatCode>
                <c:ptCount val="11"/>
                <c:pt idx="0">
                  <c:v>7629</c:v>
                </c:pt>
                <c:pt idx="1">
                  <c:v>7575</c:v>
                </c:pt>
                <c:pt idx="2">
                  <c:v>7223</c:v>
                </c:pt>
                <c:pt idx="3">
                  <c:v>7208</c:v>
                </c:pt>
                <c:pt idx="4">
                  <c:v>7229</c:v>
                </c:pt>
                <c:pt idx="5">
                  <c:v>7353</c:v>
                </c:pt>
                <c:pt idx="6">
                  <c:v>7389</c:v>
                </c:pt>
                <c:pt idx="7">
                  <c:v>7486</c:v>
                </c:pt>
                <c:pt idx="8">
                  <c:v>7499</c:v>
                </c:pt>
                <c:pt idx="9">
                  <c:v>7418</c:v>
                </c:pt>
                <c:pt idx="10">
                  <c:v>7538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6F7-4E9D-8931-67CE4529A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090240"/>
        <c:axId val="1"/>
      </c:scatterChart>
      <c:valAx>
        <c:axId val="641090240"/>
        <c:scaling>
          <c:orientation val="minMax"/>
          <c:max val="2020"/>
          <c:min val="2008"/>
        </c:scaling>
        <c:delete val="0"/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1736202245552643"/>
              <c:y val="0.93315508021390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2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AADT (vpd)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4010695187165775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109024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Tilton 02 451001 - AADT (vpd) vs. Year</a:t>
            </a:r>
          </a:p>
        </c:rich>
      </c:tx>
      <c:layout>
        <c:manualLayout>
          <c:xMode val="edge"/>
          <c:yMode val="edge"/>
          <c:x val="0.29166721347331587"/>
          <c:y val="3.208556149732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36135247353868"/>
          <c:y val="0.13636363636363635"/>
          <c:w val="0.80902914942279291"/>
          <c:h val="0.729946524064171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exp"/>
            <c:dispRSqr val="0"/>
            <c:dispEq val="1"/>
            <c:trendlineLbl>
              <c:layout>
                <c:manualLayout>
                  <c:x val="-0.24861205982166257"/>
                  <c:y val="0.15607590495038387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'Tilton 02451001'!$A$9:$A$19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'Tilton 02451001'!$B$9:$B$19</c:f>
              <c:numCache>
                <c:formatCode>General</c:formatCode>
                <c:ptCount val="11"/>
                <c:pt idx="0">
                  <c:v>27280</c:v>
                </c:pt>
                <c:pt idx="1">
                  <c:v>26441</c:v>
                </c:pt>
                <c:pt idx="2">
                  <c:v>27159</c:v>
                </c:pt>
                <c:pt idx="3">
                  <c:v>27152</c:v>
                </c:pt>
                <c:pt idx="4">
                  <c:v>27326</c:v>
                </c:pt>
                <c:pt idx="5">
                  <c:v>27867</c:v>
                </c:pt>
                <c:pt idx="6">
                  <c:v>28857</c:v>
                </c:pt>
                <c:pt idx="7">
                  <c:v>29793</c:v>
                </c:pt>
                <c:pt idx="8">
                  <c:v>30432</c:v>
                </c:pt>
                <c:pt idx="9">
                  <c:v>30537</c:v>
                </c:pt>
                <c:pt idx="10">
                  <c:v>30744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BF9-4BC5-8C7C-503A734F41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085976"/>
        <c:axId val="1"/>
      </c:scatterChart>
      <c:valAx>
        <c:axId val="641085976"/>
        <c:scaling>
          <c:orientation val="minMax"/>
          <c:max val="2020"/>
          <c:min val="2008"/>
        </c:scaling>
        <c:delete val="0"/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225703557888598"/>
              <c:y val="0.93315508021390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2"/>
      </c:valAx>
      <c:valAx>
        <c:axId val="1"/>
        <c:scaling>
          <c:orientation val="minMax"/>
          <c:max val="35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AADT (vpd)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4010695187165775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1085976"/>
        <c:crosses val="autoZero"/>
        <c:crossBetween val="midCat"/>
        <c:majorUnit val="50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Warner 62 463050 - AADT (vpd) vs. Year</a:t>
            </a:r>
          </a:p>
        </c:rich>
      </c:tx>
      <c:layout>
        <c:manualLayout>
          <c:xMode val="edge"/>
          <c:yMode val="edge"/>
          <c:x val="0.28422895145039279"/>
          <c:y val="3.2000000000000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71588269392695"/>
          <c:y val="0.13600035416758899"/>
          <c:w val="0.8197580593977295"/>
          <c:h val="0.7306685694493996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exp"/>
            <c:dispRSqr val="0"/>
            <c:dispEq val="1"/>
            <c:trendlineLbl>
              <c:layout>
                <c:manualLayout>
                  <c:x val="-0.20586414264398628"/>
                  <c:y val="0.11887585537233591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'Warner 62463050'!$A$9:$A$19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'Warner 62463050'!$B$9:$B$19</c:f>
              <c:numCache>
                <c:formatCode>General</c:formatCode>
                <c:ptCount val="11"/>
                <c:pt idx="0">
                  <c:v>3242</c:v>
                </c:pt>
                <c:pt idx="1">
                  <c:v>3180</c:v>
                </c:pt>
                <c:pt idx="2">
                  <c:v>2944</c:v>
                </c:pt>
                <c:pt idx="3">
                  <c:v>2999</c:v>
                </c:pt>
                <c:pt idx="4">
                  <c:v>3046</c:v>
                </c:pt>
                <c:pt idx="5">
                  <c:v>3159</c:v>
                </c:pt>
                <c:pt idx="6">
                  <c:v>3225</c:v>
                </c:pt>
                <c:pt idx="7">
                  <c:v>3319</c:v>
                </c:pt>
                <c:pt idx="8">
                  <c:v>3387</c:v>
                </c:pt>
                <c:pt idx="9">
                  <c:v>3380</c:v>
                </c:pt>
                <c:pt idx="10">
                  <c:v>3428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A23-4F1D-A3E5-F69B42C32E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089912"/>
        <c:axId val="1"/>
      </c:scatterChart>
      <c:valAx>
        <c:axId val="641089912"/>
        <c:scaling>
          <c:orientation val="minMax"/>
          <c:max val="2020"/>
          <c:min val="2008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1473173305676478"/>
              <c:y val="0.930669186351706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2"/>
      </c:valAx>
      <c:valAx>
        <c:axId val="1"/>
        <c:scaling>
          <c:orientation val="minMax"/>
          <c:max val="4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AADT (vpd)</a:t>
                </a:r>
              </a:p>
            </c:rich>
          </c:tx>
          <c:layout>
            <c:manualLayout>
              <c:xMode val="edge"/>
              <c:yMode val="edge"/>
              <c:x val="2.7729636048526862E-2"/>
              <c:y val="0.4026677865266841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1089912"/>
        <c:crosses val="autoZero"/>
        <c:crossBetween val="midCat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Campton 02 067002 - AADT (vpd) vs. Year</a:t>
            </a:r>
          </a:p>
        </c:rich>
      </c:tx>
      <c:layout>
        <c:manualLayout>
          <c:xMode val="edge"/>
          <c:yMode val="edge"/>
          <c:x val="0.29513943569553808"/>
          <c:y val="3.208556149732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36135247353868"/>
          <c:y val="0.13368983957219252"/>
          <c:w val="0.80902914942279291"/>
          <c:h val="0.7326203208556150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exp"/>
            <c:dispRSqr val="0"/>
            <c:dispEq val="1"/>
            <c:trendlineLbl>
              <c:layout>
                <c:manualLayout>
                  <c:x val="-0.24340371765799651"/>
                  <c:y val="0.34854828975255098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'Campton 02067002'!$A$9:$A$19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'Campton 02067002'!$B$9:$B$19</c:f>
              <c:numCache>
                <c:formatCode>General</c:formatCode>
                <c:ptCount val="11"/>
                <c:pt idx="0">
                  <c:v>17221</c:v>
                </c:pt>
                <c:pt idx="1">
                  <c:v>17591</c:v>
                </c:pt>
                <c:pt idx="2">
                  <c:v>16920</c:v>
                </c:pt>
                <c:pt idx="3">
                  <c:v>16810</c:v>
                </c:pt>
                <c:pt idx="4">
                  <c:v>16960</c:v>
                </c:pt>
                <c:pt idx="5">
                  <c:v>17747</c:v>
                </c:pt>
                <c:pt idx="6">
                  <c:v>18482</c:v>
                </c:pt>
                <c:pt idx="7">
                  <c:v>18882</c:v>
                </c:pt>
                <c:pt idx="8">
                  <c:v>19553</c:v>
                </c:pt>
                <c:pt idx="9">
                  <c:v>19795</c:v>
                </c:pt>
                <c:pt idx="10">
                  <c:v>20187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04-47CD-AE4D-9CF39354CC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0963960"/>
        <c:axId val="1"/>
      </c:scatterChart>
      <c:valAx>
        <c:axId val="640963960"/>
        <c:scaling>
          <c:orientation val="minMax"/>
          <c:max val="2020"/>
          <c:min val="2008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2083424467774864"/>
              <c:y val="0.930481283422459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2"/>
      </c:valAx>
      <c:valAx>
        <c:axId val="1"/>
        <c:scaling>
          <c:orientation val="minMax"/>
          <c:max val="25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AADT (vpd)</a:t>
                </a:r>
              </a:p>
            </c:rich>
          </c:tx>
          <c:layout>
            <c:manualLayout>
              <c:xMode val="edge"/>
              <c:yMode val="edge"/>
              <c:x val="2.9513888888888888E-2"/>
              <c:y val="0.4117647058823529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096396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Windham 02 489001 - AADT (vpd) vs. Year</a:t>
            </a:r>
          </a:p>
        </c:rich>
      </c:tx>
      <c:layout>
        <c:manualLayout>
          <c:xMode val="edge"/>
          <c:yMode val="edge"/>
          <c:x val="0.2708338801399825"/>
          <c:y val="3.208556149732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36135247353868"/>
          <c:y val="0.13636363636363635"/>
          <c:w val="0.80902914942279291"/>
          <c:h val="0.729946524064171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exp"/>
            <c:dispRSqr val="0"/>
            <c:dispEq val="1"/>
            <c:trendlineLbl>
              <c:layout>
                <c:manualLayout>
                  <c:x val="-0.20347309440322348"/>
                  <c:y val="0.11603492076859376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'Windham 02489001'!$A$9:$A$19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'Windham 02489001'!$B$9:$B$19</c:f>
              <c:numCache>
                <c:formatCode>General</c:formatCode>
                <c:ptCount val="11"/>
                <c:pt idx="0">
                  <c:v>11932</c:v>
                </c:pt>
                <c:pt idx="1">
                  <c:v>12000</c:v>
                </c:pt>
                <c:pt idx="2">
                  <c:v>11000</c:v>
                </c:pt>
                <c:pt idx="3">
                  <c:v>10978</c:v>
                </c:pt>
                <c:pt idx="4">
                  <c:v>11019</c:v>
                </c:pt>
                <c:pt idx="5">
                  <c:v>10815</c:v>
                </c:pt>
                <c:pt idx="6">
                  <c:v>10647</c:v>
                </c:pt>
                <c:pt idx="7">
                  <c:v>10917</c:v>
                </c:pt>
                <c:pt idx="8">
                  <c:v>11026</c:v>
                </c:pt>
                <c:pt idx="9">
                  <c:v>10914</c:v>
                </c:pt>
                <c:pt idx="10">
                  <c:v>10246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D8-4CA3-BB91-ED6D077A48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092208"/>
        <c:axId val="1"/>
      </c:scatterChart>
      <c:valAx>
        <c:axId val="641092208"/>
        <c:scaling>
          <c:orientation val="minMax"/>
          <c:max val="2020"/>
          <c:min val="2008"/>
        </c:scaling>
        <c:delete val="0"/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225703557888598"/>
              <c:y val="0.93315508021390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2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AADT (vpd)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4010695187165775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109220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Windham 02 489002 - AADT (vpd) vs. Year</a:t>
            </a:r>
          </a:p>
        </c:rich>
      </c:tx>
      <c:layout>
        <c:manualLayout>
          <c:xMode val="edge"/>
          <c:yMode val="edge"/>
          <c:x val="0.27209723567916227"/>
          <c:y val="3.21715817694369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11450501186854"/>
          <c:y val="0.13672940150778307"/>
          <c:w val="0.80935943707978797"/>
          <c:h val="0.72922347470817628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exp"/>
            <c:dispRSqr val="0"/>
            <c:dispEq val="1"/>
            <c:trendlineLbl>
              <c:layout>
                <c:manualLayout>
                  <c:x val="-0.22377270157182222"/>
                  <c:y val="9.2350378409187042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'Windham 02489002'!$A$9:$A$19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'Windham 02489002'!$B$9:$B$19</c:f>
              <c:numCache>
                <c:formatCode>General</c:formatCode>
                <c:ptCount val="11"/>
                <c:pt idx="0">
                  <c:v>70712</c:v>
                </c:pt>
                <c:pt idx="1">
                  <c:v>70864</c:v>
                </c:pt>
                <c:pt idx="2">
                  <c:v>67614</c:v>
                </c:pt>
                <c:pt idx="3">
                  <c:v>68906</c:v>
                </c:pt>
                <c:pt idx="4">
                  <c:v>70488</c:v>
                </c:pt>
                <c:pt idx="5">
                  <c:v>71948</c:v>
                </c:pt>
                <c:pt idx="6">
                  <c:v>71060</c:v>
                </c:pt>
                <c:pt idx="7">
                  <c:v>72253</c:v>
                </c:pt>
                <c:pt idx="8">
                  <c:v>73698</c:v>
                </c:pt>
                <c:pt idx="9">
                  <c:v>75172</c:v>
                </c:pt>
                <c:pt idx="10">
                  <c:v>76074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DDB-49AE-85C3-0985302EC9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100408"/>
        <c:axId val="1"/>
      </c:scatterChart>
      <c:valAx>
        <c:axId val="641100408"/>
        <c:scaling>
          <c:orientation val="minMax"/>
          <c:max val="2020"/>
          <c:min val="2008"/>
        </c:scaling>
        <c:delete val="0"/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2166414206889644"/>
              <c:y val="0.932976997178301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2"/>
      </c:valAx>
      <c:valAx>
        <c:axId val="1"/>
        <c:scaling>
          <c:orientation val="minMax"/>
          <c:max val="90000"/>
        </c:scaling>
        <c:delete val="0"/>
        <c:axPos val="l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AADT (vpd)</a:t>
                </a:r>
              </a:p>
            </c:rich>
          </c:tx>
          <c:layout>
            <c:manualLayout>
              <c:xMode val="edge"/>
              <c:yMode val="edge"/>
              <c:x val="2.7729636048526862E-2"/>
              <c:y val="0.4021453350502768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110040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Wolfboro 62 493054 - AADT (vpd) vs. Year</a:t>
            </a:r>
          </a:p>
        </c:rich>
      </c:tx>
      <c:layout>
        <c:manualLayout>
          <c:xMode val="edge"/>
          <c:yMode val="edge"/>
          <c:x val="0.2725699912510936"/>
          <c:y val="3.2000000000000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94466814620656"/>
          <c:y val="0.13600035416758899"/>
          <c:w val="0.81944583375012503"/>
          <c:h val="0.7306685694493996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exp"/>
            <c:dispRSqr val="0"/>
            <c:dispEq val="1"/>
            <c:trendlineLbl>
              <c:layout>
                <c:manualLayout>
                  <c:x val="-0.20339182308549009"/>
                  <c:y val="0.1281265931781678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'Wolfeboro 62493054'!$A$9:$A$19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'Wolfeboro 62493054'!$B$9:$B$19</c:f>
              <c:numCache>
                <c:formatCode>General</c:formatCode>
                <c:ptCount val="11"/>
                <c:pt idx="0">
                  <c:v>6800</c:v>
                </c:pt>
                <c:pt idx="1">
                  <c:v>7078</c:v>
                </c:pt>
                <c:pt idx="2">
                  <c:v>6837</c:v>
                </c:pt>
                <c:pt idx="3">
                  <c:v>6811</c:v>
                </c:pt>
                <c:pt idx="4">
                  <c:v>6794</c:v>
                </c:pt>
                <c:pt idx="5">
                  <c:v>6956</c:v>
                </c:pt>
                <c:pt idx="6">
                  <c:v>7024</c:v>
                </c:pt>
                <c:pt idx="7">
                  <c:v>7212</c:v>
                </c:pt>
                <c:pt idx="8">
                  <c:v>7244</c:v>
                </c:pt>
                <c:pt idx="9">
                  <c:v>7334</c:v>
                </c:pt>
                <c:pt idx="10">
                  <c:v>7490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AEE-4F0C-AFD0-7F198DD5E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097456"/>
        <c:axId val="1"/>
      </c:scatterChart>
      <c:valAx>
        <c:axId val="641097456"/>
        <c:scaling>
          <c:orientation val="minMax"/>
          <c:max val="2020"/>
          <c:min val="2008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1562591134441527"/>
              <c:y val="0.930669186351706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2"/>
      </c:valAx>
      <c:valAx>
        <c:axId val="1"/>
        <c:scaling>
          <c:orientation val="minMax"/>
          <c:max val="8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AADT (vpd)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4026677865266841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109745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Region A - Vehicles per Year (VPY) vs. Year</a:t>
            </a:r>
          </a:p>
        </c:rich>
      </c:tx>
      <c:layout>
        <c:manualLayout>
          <c:xMode val="edge"/>
          <c:yMode val="edge"/>
          <c:x val="0.25996551990793176"/>
          <c:y val="3.19148936170212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11450501186854"/>
          <c:y val="0.13563847401522244"/>
          <c:w val="0.80935943707978797"/>
          <c:h val="0.7313839285134543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exp"/>
            <c:dispRSqr val="0"/>
            <c:dispEq val="1"/>
            <c:trendlineLbl>
              <c:layout>
                <c:manualLayout>
                  <c:x val="-0.20957288755573258"/>
                  <c:y val="0.106170189661334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'Region A'!$A$4:$A$14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'Region A'!$H$4:$H$14</c:f>
              <c:numCache>
                <c:formatCode>General</c:formatCode>
                <c:ptCount val="11"/>
                <c:pt idx="0">
                  <c:v>13855</c:v>
                </c:pt>
                <c:pt idx="1">
                  <c:v>14105</c:v>
                </c:pt>
                <c:pt idx="2">
                  <c:v>12909</c:v>
                </c:pt>
                <c:pt idx="3">
                  <c:v>12797</c:v>
                </c:pt>
                <c:pt idx="4">
                  <c:v>13032</c:v>
                </c:pt>
                <c:pt idx="5">
                  <c:v>12907</c:v>
                </c:pt>
                <c:pt idx="6">
                  <c:v>13653</c:v>
                </c:pt>
                <c:pt idx="7">
                  <c:v>13536</c:v>
                </c:pt>
                <c:pt idx="8">
                  <c:v>13843</c:v>
                </c:pt>
                <c:pt idx="9">
                  <c:v>13965</c:v>
                </c:pt>
                <c:pt idx="10">
                  <c:v>14306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D8F-4634-A320-7E0A925538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057768"/>
        <c:axId val="1"/>
      </c:scatterChart>
      <c:valAx>
        <c:axId val="641057768"/>
        <c:scaling>
          <c:orientation val="minMax"/>
          <c:max val="2020"/>
          <c:min val="2008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1993103981586353"/>
              <c:y val="0.930852180711453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2"/>
      </c:valAx>
      <c:valAx>
        <c:axId val="1"/>
        <c:scaling>
          <c:orientation val="minMax"/>
          <c:max val="18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VPY</a:t>
                </a:r>
              </a:p>
            </c:rich>
          </c:tx>
          <c:layout>
            <c:manualLayout>
              <c:xMode val="edge"/>
              <c:yMode val="edge"/>
              <c:x val="2.7729636048526862E-2"/>
              <c:y val="0.4601069414195565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1057768"/>
        <c:crosses val="autoZero"/>
        <c:crossBetween val="midCat"/>
        <c:majorUnit val="20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Region B - Vehicles per Year (VPY) vs. Year</a:t>
            </a:r>
          </a:p>
        </c:rich>
      </c:tx>
      <c:layout>
        <c:manualLayout>
          <c:xMode val="edge"/>
          <c:yMode val="edge"/>
          <c:x val="0.25951557093425603"/>
          <c:y val="3.18302387267904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224913494809689"/>
          <c:y val="0.13527851458885942"/>
          <c:w val="0.79930795847750868"/>
          <c:h val="0.7320954907161804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exp"/>
            <c:dispRSqr val="0"/>
            <c:dispEq val="1"/>
            <c:trendlineLbl>
              <c:layout>
                <c:manualLayout>
                  <c:x val="-0.1946945299657612"/>
                  <c:y val="9.6898152982866526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'Region B'!$A$4:$A$14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'Region B'!$O$4:$O$14</c:f>
              <c:numCache>
                <c:formatCode>General</c:formatCode>
                <c:ptCount val="11"/>
                <c:pt idx="0">
                  <c:v>122567</c:v>
                </c:pt>
                <c:pt idx="1">
                  <c:v>124720</c:v>
                </c:pt>
                <c:pt idx="2">
                  <c:v>122682</c:v>
                </c:pt>
                <c:pt idx="3">
                  <c:v>122867</c:v>
                </c:pt>
                <c:pt idx="4">
                  <c:v>124756</c:v>
                </c:pt>
                <c:pt idx="5">
                  <c:v>127382</c:v>
                </c:pt>
                <c:pt idx="6">
                  <c:v>130271</c:v>
                </c:pt>
                <c:pt idx="7">
                  <c:v>133810</c:v>
                </c:pt>
                <c:pt idx="8">
                  <c:v>136559</c:v>
                </c:pt>
                <c:pt idx="9">
                  <c:v>136543</c:v>
                </c:pt>
                <c:pt idx="10">
                  <c:v>139186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982-4716-85B8-0C80B13463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063016"/>
        <c:axId val="1"/>
      </c:scatterChart>
      <c:valAx>
        <c:axId val="641063016"/>
        <c:scaling>
          <c:orientation val="minMax"/>
          <c:max val="2020"/>
          <c:min val="2008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2595155709342556"/>
              <c:y val="0.931034482758620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2"/>
      </c:valAx>
      <c:valAx>
        <c:axId val="1"/>
        <c:scaling>
          <c:orientation val="minMax"/>
          <c:max val="15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VPY</a:t>
                </a:r>
              </a:p>
            </c:rich>
          </c:tx>
          <c:layout>
            <c:manualLayout>
              <c:xMode val="edge"/>
              <c:yMode val="edge"/>
              <c:x val="2.768166089965398E-2"/>
              <c:y val="0.4615384615384615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106301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Region C - Vehicles per Year (VPY) vs. Year</a:t>
            </a:r>
          </a:p>
        </c:rich>
      </c:tx>
      <c:layout>
        <c:manualLayout>
          <c:xMode val="edge"/>
          <c:yMode val="edge"/>
          <c:x val="0.25951557093425603"/>
          <c:y val="3.18302387267904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86851211072665"/>
          <c:y val="0.13527851458885942"/>
          <c:w val="0.80968858131487886"/>
          <c:h val="0.7320954907161804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exp"/>
            <c:dispRSqr val="0"/>
            <c:dispEq val="1"/>
            <c:trendlineLbl>
              <c:layout>
                <c:manualLayout>
                  <c:x val="-0.19901969866223468"/>
                  <c:y val="0.1128063103517896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'Region C'!$A$4:$A$14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'Region C'!$H$4:$H$14</c:f>
              <c:numCache>
                <c:formatCode>General</c:formatCode>
                <c:ptCount val="11"/>
                <c:pt idx="0">
                  <c:v>65819</c:v>
                </c:pt>
                <c:pt idx="1">
                  <c:v>65900</c:v>
                </c:pt>
                <c:pt idx="2">
                  <c:v>65667</c:v>
                </c:pt>
                <c:pt idx="3">
                  <c:v>66807</c:v>
                </c:pt>
                <c:pt idx="4">
                  <c:v>64614</c:v>
                </c:pt>
                <c:pt idx="5">
                  <c:v>65433</c:v>
                </c:pt>
                <c:pt idx="6">
                  <c:v>67796</c:v>
                </c:pt>
                <c:pt idx="7">
                  <c:v>68222</c:v>
                </c:pt>
                <c:pt idx="8">
                  <c:v>67938</c:v>
                </c:pt>
                <c:pt idx="9">
                  <c:v>69584</c:v>
                </c:pt>
                <c:pt idx="10">
                  <c:v>70859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6D7-4C04-86EB-6F18D93B4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068920"/>
        <c:axId val="1"/>
      </c:scatterChart>
      <c:valAx>
        <c:axId val="641068920"/>
        <c:scaling>
          <c:orientation val="minMax"/>
          <c:max val="2020"/>
          <c:min val="2008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2076124567474047"/>
              <c:y val="0.931034482758620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2"/>
      </c:valAx>
      <c:valAx>
        <c:axId val="1"/>
        <c:scaling>
          <c:orientation val="minMax"/>
          <c:max val="8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VPY</a:t>
                </a:r>
              </a:p>
            </c:rich>
          </c:tx>
          <c:layout>
            <c:manualLayout>
              <c:xMode val="edge"/>
              <c:yMode val="edge"/>
              <c:x val="2.768166089965398E-2"/>
              <c:y val="0.4615384615384615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1068920"/>
        <c:crosses val="autoZero"/>
        <c:crossBetween val="midCat"/>
        <c:majorUnit val="100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Region D - Vehicles per Year (VPY) vs. Year</a:t>
            </a:r>
          </a:p>
        </c:rich>
      </c:tx>
      <c:layout>
        <c:manualLayout>
          <c:xMode val="edge"/>
          <c:yMode val="edge"/>
          <c:x val="0.26079483587867575"/>
          <c:y val="3.1746031746031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62372764148795"/>
          <c:y val="0.13492098348881729"/>
          <c:w val="0.81001863736412016"/>
          <c:h val="0.73280612600789008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exp"/>
            <c:dispRSqr val="0"/>
            <c:dispEq val="1"/>
            <c:trendlineLbl>
              <c:layout>
                <c:manualLayout>
                  <c:x val="-0.19507843544456546"/>
                  <c:y val="0.11969704443427631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'Region D'!$A$4:$A$14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'Region D'!$M$4:$M$14</c:f>
              <c:numCache>
                <c:formatCode>General</c:formatCode>
                <c:ptCount val="11"/>
                <c:pt idx="0">
                  <c:v>75658</c:v>
                </c:pt>
                <c:pt idx="1">
                  <c:v>77290</c:v>
                </c:pt>
                <c:pt idx="2">
                  <c:v>75104</c:v>
                </c:pt>
                <c:pt idx="3">
                  <c:v>74894</c:v>
                </c:pt>
                <c:pt idx="4">
                  <c:v>75380</c:v>
                </c:pt>
                <c:pt idx="5">
                  <c:v>76223</c:v>
                </c:pt>
                <c:pt idx="6">
                  <c:v>78315</c:v>
                </c:pt>
                <c:pt idx="7">
                  <c:v>79197</c:v>
                </c:pt>
                <c:pt idx="8">
                  <c:v>80352</c:v>
                </c:pt>
                <c:pt idx="9">
                  <c:v>80020</c:v>
                </c:pt>
                <c:pt idx="10">
                  <c:v>79989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16A-481F-BD5A-3140C1CA34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060720"/>
        <c:axId val="1"/>
      </c:scatterChart>
      <c:valAx>
        <c:axId val="641060720"/>
        <c:scaling>
          <c:orientation val="minMax"/>
          <c:max val="2020"/>
          <c:min val="2008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1986273736508326"/>
              <c:y val="0.931219430904470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2"/>
      </c:valAx>
      <c:valAx>
        <c:axId val="1"/>
        <c:scaling>
          <c:orientation val="minMax"/>
          <c:max val="9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VPY</a:t>
                </a:r>
              </a:p>
            </c:rich>
          </c:tx>
          <c:layout>
            <c:manualLayout>
              <c:xMode val="edge"/>
              <c:yMode val="edge"/>
              <c:x val="2.7633851468048358E-2"/>
              <c:y val="0.460318571289699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1060720"/>
        <c:crosses val="autoZero"/>
        <c:crossBetween val="midCat"/>
        <c:majorUnit val="100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Region E - Vehicles per Year (VPY) vs. Year</a:t>
            </a:r>
          </a:p>
        </c:rich>
      </c:tx>
      <c:layout>
        <c:manualLayout>
          <c:xMode val="edge"/>
          <c:yMode val="edge"/>
          <c:x val="0.26252195159542879"/>
          <c:y val="3.1746031746031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5305070881016"/>
          <c:y val="0.13492098348881729"/>
          <c:w val="0.78411185791750648"/>
          <c:h val="0.73280612600789008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exp"/>
            <c:dispRSqr val="0"/>
            <c:dispEq val="1"/>
            <c:trendlineLbl>
              <c:layout>
                <c:manualLayout>
                  <c:x val="-0.17133068663725662"/>
                  <c:y val="0.1694043625830538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'Region E'!$A$10:$A$20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'Region E'!$AL$10:$AL$20</c:f>
              <c:numCache>
                <c:formatCode>General</c:formatCode>
                <c:ptCount val="11"/>
                <c:pt idx="0">
                  <c:v>1303948</c:v>
                </c:pt>
                <c:pt idx="1">
                  <c:v>1312251</c:v>
                </c:pt>
                <c:pt idx="2">
                  <c:v>1279824</c:v>
                </c:pt>
                <c:pt idx="3">
                  <c:v>1284314</c:v>
                </c:pt>
                <c:pt idx="4">
                  <c:v>1298171</c:v>
                </c:pt>
                <c:pt idx="5">
                  <c:v>1320862</c:v>
                </c:pt>
                <c:pt idx="6">
                  <c:v>1353486</c:v>
                </c:pt>
                <c:pt idx="7">
                  <c:v>1385361</c:v>
                </c:pt>
                <c:pt idx="8">
                  <c:v>1396932</c:v>
                </c:pt>
                <c:pt idx="9">
                  <c:v>1408237</c:v>
                </c:pt>
                <c:pt idx="10">
                  <c:v>1422176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65-442D-996A-EF355FB586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069904"/>
        <c:axId val="1"/>
      </c:scatterChart>
      <c:valAx>
        <c:axId val="641069904"/>
        <c:scaling>
          <c:orientation val="minMax"/>
          <c:max val="2020"/>
          <c:min val="2008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3367966309910742"/>
              <c:y val="0.931219430904470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2"/>
      </c:valAx>
      <c:valAx>
        <c:axId val="1"/>
        <c:scaling>
          <c:orientation val="minMax"/>
          <c:max val="160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VPY</a:t>
                </a:r>
              </a:p>
            </c:rich>
          </c:tx>
          <c:layout>
            <c:manualLayout>
              <c:xMode val="edge"/>
              <c:yMode val="edge"/>
              <c:x val="2.7633851468048358E-2"/>
              <c:y val="0.460318571289699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1069904"/>
        <c:crosses val="autoZero"/>
        <c:crossBetween val="midCat"/>
        <c:majorUnit val="2000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Average 10-Year Growth by Continuous Counter</a:t>
            </a:r>
          </a:p>
        </c:rich>
      </c:tx>
      <c:layout>
        <c:manualLayout>
          <c:xMode val="edge"/>
          <c:yMode val="edge"/>
          <c:x val="0.34406220425821549"/>
          <c:y val="1.97460644733178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559378468368484E-2"/>
          <c:y val="0.10155148095909731"/>
          <c:w val="0.89234184239733627"/>
          <c:h val="0.834978843441466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Summary!$B$1</c:f>
              <c:strCache>
                <c:ptCount val="1"/>
                <c:pt idx="0">
                  <c:v>10-Year Growth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Summary!$A$2:$A$62</c:f>
              <c:strCache>
                <c:ptCount val="61"/>
                <c:pt idx="0">
                  <c:v>Rochester*</c:v>
                </c:pt>
                <c:pt idx="1">
                  <c:v>Merrimack</c:v>
                </c:pt>
                <c:pt idx="2">
                  <c:v>Lincoln</c:v>
                </c:pt>
                <c:pt idx="3">
                  <c:v>Dover* (Spaulding)</c:v>
                </c:pt>
                <c:pt idx="4">
                  <c:v>Candia</c:v>
                </c:pt>
                <c:pt idx="5">
                  <c:v>Hooksett*</c:v>
                </c:pt>
                <c:pt idx="6">
                  <c:v>Manchester</c:v>
                </c:pt>
                <c:pt idx="7">
                  <c:v>Exeter</c:v>
                </c:pt>
                <c:pt idx="8">
                  <c:v>Campton</c:v>
                </c:pt>
                <c:pt idx="9">
                  <c:v>Hampton (I-95)</c:v>
                </c:pt>
                <c:pt idx="10">
                  <c:v>Seabrook</c:v>
                </c:pt>
                <c:pt idx="11">
                  <c:v>Concord (US 3)</c:v>
                </c:pt>
                <c:pt idx="12">
                  <c:v>Littleton</c:v>
                </c:pt>
                <c:pt idx="13">
                  <c:v>Alton</c:v>
                </c:pt>
                <c:pt idx="14">
                  <c:v>Gilford</c:v>
                </c:pt>
                <c:pt idx="15">
                  <c:v>Tilton</c:v>
                </c:pt>
                <c:pt idx="16">
                  <c:v>Hopkinton</c:v>
                </c:pt>
                <c:pt idx="17">
                  <c:v>Sutton</c:v>
                </c:pt>
                <c:pt idx="18">
                  <c:v>Hudson</c:v>
                </c:pt>
                <c:pt idx="19">
                  <c:v>Hillsborough</c:v>
                </c:pt>
                <c:pt idx="20">
                  <c:v>Concord (I-93 16-17)</c:v>
                </c:pt>
                <c:pt idx="21">
                  <c:v>Meredith</c:v>
                </c:pt>
                <c:pt idx="22">
                  <c:v>Lebanon (I-89)</c:v>
                </c:pt>
                <c:pt idx="23">
                  <c:v>Ossipee</c:v>
                </c:pt>
                <c:pt idx="24">
                  <c:v>Lee</c:v>
                </c:pt>
                <c:pt idx="25">
                  <c:v>Wolfeboro</c:v>
                </c:pt>
                <c:pt idx="26">
                  <c:v>Warner</c:v>
                </c:pt>
                <c:pt idx="27">
                  <c:v>Concord (I-93 12-13)</c:v>
                </c:pt>
                <c:pt idx="28">
                  <c:v>Windham (I-93)</c:v>
                </c:pt>
                <c:pt idx="29">
                  <c:v>Nashua (FEET)</c:v>
                </c:pt>
                <c:pt idx="30">
                  <c:v>Tamworth</c:v>
                </c:pt>
                <c:pt idx="31">
                  <c:v>Jefferson</c:v>
                </c:pt>
                <c:pt idx="32">
                  <c:v>Belmont</c:v>
                </c:pt>
                <c:pt idx="33">
                  <c:v>Hampton (NH 1A)</c:v>
                </c:pt>
                <c:pt idx="34">
                  <c:v>Marlborough</c:v>
                </c:pt>
                <c:pt idx="35">
                  <c:v>Bedford*</c:v>
                </c:pt>
                <c:pt idx="36">
                  <c:v>Bartlett</c:v>
                </c:pt>
                <c:pt idx="37">
                  <c:v>Newington</c:v>
                </c:pt>
                <c:pt idx="38">
                  <c:v>Salem</c:v>
                </c:pt>
                <c:pt idx="39">
                  <c:v>Claremont</c:v>
                </c:pt>
                <c:pt idx="40">
                  <c:v>Rumney</c:v>
                </c:pt>
                <c:pt idx="41">
                  <c:v>Chichester (NH 28)</c:v>
                </c:pt>
                <c:pt idx="42">
                  <c:v>Concord (NH 106)</c:v>
                </c:pt>
                <c:pt idx="43">
                  <c:v>Rindge</c:v>
                </c:pt>
                <c:pt idx="44">
                  <c:v>Northwood</c:v>
                </c:pt>
                <c:pt idx="45">
                  <c:v>Northumberland</c:v>
                </c:pt>
                <c:pt idx="46">
                  <c:v>Chesterfield</c:v>
                </c:pt>
                <c:pt idx="47">
                  <c:v>Milford</c:v>
                </c:pt>
                <c:pt idx="48">
                  <c:v>Bow</c:v>
                </c:pt>
                <c:pt idx="49">
                  <c:v>Lebanon (NH 120)</c:v>
                </c:pt>
                <c:pt idx="50">
                  <c:v>Concord (I-393)</c:v>
                </c:pt>
                <c:pt idx="51">
                  <c:v>Newport</c:v>
                </c:pt>
                <c:pt idx="52">
                  <c:v>Temple</c:v>
                </c:pt>
                <c:pt idx="53">
                  <c:v>Lyme</c:v>
                </c:pt>
                <c:pt idx="54">
                  <c:v>Jackson</c:v>
                </c:pt>
                <c:pt idx="55">
                  <c:v>Chichester (US 4)</c:v>
                </c:pt>
                <c:pt idx="56">
                  <c:v>Hampton (US 1)</c:v>
                </c:pt>
                <c:pt idx="57">
                  <c:v>North Hampton</c:v>
                </c:pt>
                <c:pt idx="58">
                  <c:v>Durham</c:v>
                </c:pt>
                <c:pt idx="59">
                  <c:v>Nashua (NH 111)</c:v>
                </c:pt>
                <c:pt idx="60">
                  <c:v>Windham (NH 28)</c:v>
                </c:pt>
              </c:strCache>
            </c:strRef>
          </c:cat>
          <c:val>
            <c:numRef>
              <c:f>Summary!$B$2:$B$62</c:f>
              <c:numCache>
                <c:formatCode>0.00%</c:formatCode>
                <c:ptCount val="61"/>
                <c:pt idx="0">
                  <c:v>3.2467919651002611E-2</c:v>
                </c:pt>
                <c:pt idx="1">
                  <c:v>2.1796066956979845E-2</c:v>
                </c:pt>
                <c:pt idx="2">
                  <c:v>2.1403076748308627E-2</c:v>
                </c:pt>
                <c:pt idx="3">
                  <c:v>2.0254808204844779E-2</c:v>
                </c:pt>
                <c:pt idx="4">
                  <c:v>1.9666560198229818E-2</c:v>
                </c:pt>
                <c:pt idx="5">
                  <c:v>1.8050039357536858E-2</c:v>
                </c:pt>
                <c:pt idx="6">
                  <c:v>1.7806406942797302E-2</c:v>
                </c:pt>
                <c:pt idx="7">
                  <c:v>1.7538278652120841E-2</c:v>
                </c:pt>
                <c:pt idx="8">
                  <c:v>1.7208929295498013E-2</c:v>
                </c:pt>
                <c:pt idx="9">
                  <c:v>1.7136047009898573E-2</c:v>
                </c:pt>
                <c:pt idx="10">
                  <c:v>1.6770310446095362E-2</c:v>
                </c:pt>
                <c:pt idx="11">
                  <c:v>1.6554276255217305E-2</c:v>
                </c:pt>
                <c:pt idx="12">
                  <c:v>1.6163618104353975E-2</c:v>
                </c:pt>
                <c:pt idx="13">
                  <c:v>1.5668741749071239E-2</c:v>
                </c:pt>
                <c:pt idx="14">
                  <c:v>1.4979095594223196E-2</c:v>
                </c:pt>
                <c:pt idx="15">
                  <c:v>1.4012918933624878E-2</c:v>
                </c:pt>
                <c:pt idx="16">
                  <c:v>1.3438622851312063E-2</c:v>
                </c:pt>
                <c:pt idx="17">
                  <c:v>1.3093766933905997E-2</c:v>
                </c:pt>
                <c:pt idx="18">
                  <c:v>1.2724431554294719E-2</c:v>
                </c:pt>
                <c:pt idx="19">
                  <c:v>1.2557413486142959E-2</c:v>
                </c:pt>
                <c:pt idx="20">
                  <c:v>1.2459725706175723E-2</c:v>
                </c:pt>
                <c:pt idx="21">
                  <c:v>1.1766632380555142E-2</c:v>
                </c:pt>
                <c:pt idx="22">
                  <c:v>1.1382042680919229E-2</c:v>
                </c:pt>
                <c:pt idx="23">
                  <c:v>1.1183953752744231E-2</c:v>
                </c:pt>
                <c:pt idx="24">
                  <c:v>9.8223623588099621E-3</c:v>
                </c:pt>
                <c:pt idx="25">
                  <c:v>9.1557358891752056E-3</c:v>
                </c:pt>
                <c:pt idx="26">
                  <c:v>8.2471237148344263E-3</c:v>
                </c:pt>
                <c:pt idx="27">
                  <c:v>8.1848763623944623E-3</c:v>
                </c:pt>
                <c:pt idx="28">
                  <c:v>8.0679514812172365E-3</c:v>
                </c:pt>
                <c:pt idx="29">
                  <c:v>7.8865666343812882E-3</c:v>
                </c:pt>
                <c:pt idx="30">
                  <c:v>7.6933989671656676E-3</c:v>
                </c:pt>
                <c:pt idx="31">
                  <c:v>7.5581976580587759E-3</c:v>
                </c:pt>
                <c:pt idx="32">
                  <c:v>7.3483730499687167E-3</c:v>
                </c:pt>
                <c:pt idx="33">
                  <c:v>6.6137126753614949E-3</c:v>
                </c:pt>
                <c:pt idx="34">
                  <c:v>5.7501435936826682E-3</c:v>
                </c:pt>
                <c:pt idx="35">
                  <c:v>5.4020074436017564E-3</c:v>
                </c:pt>
                <c:pt idx="36">
                  <c:v>5.1932596990535238E-3</c:v>
                </c:pt>
                <c:pt idx="37">
                  <c:v>5.1389618459137844E-3</c:v>
                </c:pt>
                <c:pt idx="38">
                  <c:v>4.6541577617682161E-3</c:v>
                </c:pt>
                <c:pt idx="39">
                  <c:v>4.5899504628869412E-3</c:v>
                </c:pt>
                <c:pt idx="40">
                  <c:v>4.1886888727038531E-3</c:v>
                </c:pt>
                <c:pt idx="41">
                  <c:v>4.1248270848314259E-3</c:v>
                </c:pt>
                <c:pt idx="42">
                  <c:v>4.0492936430994476E-3</c:v>
                </c:pt>
                <c:pt idx="43">
                  <c:v>3.4275111831446364E-3</c:v>
                </c:pt>
                <c:pt idx="44">
                  <c:v>3.3768131287862978E-3</c:v>
                </c:pt>
                <c:pt idx="45">
                  <c:v>2.9295133018986653E-3</c:v>
                </c:pt>
                <c:pt idx="46">
                  <c:v>2.0545189625864472E-3</c:v>
                </c:pt>
                <c:pt idx="47">
                  <c:v>9.9481934396370352E-4</c:v>
                </c:pt>
                <c:pt idx="48">
                  <c:v>7.0016611631068494E-4</c:v>
                </c:pt>
                <c:pt idx="49">
                  <c:v>6.8209616845124632E-4</c:v>
                </c:pt>
                <c:pt idx="50">
                  <c:v>2.8782587649075976E-4</c:v>
                </c:pt>
                <c:pt idx="51">
                  <c:v>2.036414262114189E-4</c:v>
                </c:pt>
                <c:pt idx="52">
                  <c:v>-2.9963416429409391E-4</c:v>
                </c:pt>
                <c:pt idx="53">
                  <c:v>-1.0571722661867336E-3</c:v>
                </c:pt>
                <c:pt idx="54">
                  <c:v>-1.0782003582337435E-3</c:v>
                </c:pt>
                <c:pt idx="55">
                  <c:v>-2.127244988632925E-3</c:v>
                </c:pt>
                <c:pt idx="56">
                  <c:v>-2.4606440756245727E-3</c:v>
                </c:pt>
                <c:pt idx="57">
                  <c:v>-4.9542621269912362E-3</c:v>
                </c:pt>
                <c:pt idx="58">
                  <c:v>-5.7929670811661099E-3</c:v>
                </c:pt>
                <c:pt idx="59">
                  <c:v>-6.5416596505203338E-3</c:v>
                </c:pt>
                <c:pt idx="60">
                  <c:v>-1.305910152800715E-2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5F-44D3-A7E9-B91C09E574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0962648"/>
        <c:axId val="1"/>
      </c:barChart>
      <c:catAx>
        <c:axId val="64096264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Continuous Counter</a:t>
                </a:r>
              </a:p>
            </c:rich>
          </c:tx>
          <c:layout>
            <c:manualLayout>
              <c:xMode val="edge"/>
              <c:yMode val="edge"/>
              <c:x val="0.47169806482893012"/>
              <c:y val="0.95204522967360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-0.0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Annual Growth Rate (%)</a:t>
                </a:r>
              </a:p>
            </c:rich>
          </c:tx>
          <c:layout>
            <c:manualLayout>
              <c:xMode val="edge"/>
              <c:yMode val="edge"/>
              <c:x val="1.2208687057989866E-2"/>
              <c:y val="0.41043736632243766"/>
            </c:manualLayout>
          </c:layout>
          <c:overlay val="0"/>
          <c:spPr>
            <a:noFill/>
            <a:ln w="25400">
              <a:noFill/>
            </a:ln>
          </c:spPr>
        </c:title>
        <c:numFmt formatCode="0.00%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09626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Candia 02 071090  - AADT (vpd) vs. Year</a:t>
            </a:r>
          </a:p>
        </c:rich>
      </c:tx>
      <c:layout>
        <c:manualLayout>
          <c:xMode val="edge"/>
          <c:yMode val="edge"/>
          <c:x val="0.30139391112696279"/>
          <c:y val="3.36134453781512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11510261996291"/>
          <c:y val="0.13725527741836654"/>
          <c:w val="0.81010521874423147"/>
          <c:h val="0.7254921806399373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exp"/>
            <c:dispRSqr val="0"/>
            <c:dispEq val="1"/>
            <c:trendlineLbl>
              <c:layout>
                <c:manualLayout>
                  <c:x val="-0.24698659065284306"/>
                  <c:y val="0.175459186451879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'Candia 02071090'!$A$9:$A$19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'Candia 02071090'!$B$9:$B$19</c:f>
              <c:numCache>
                <c:formatCode>General</c:formatCode>
                <c:ptCount val="11"/>
                <c:pt idx="0">
                  <c:v>36780</c:v>
                </c:pt>
                <c:pt idx="1">
                  <c:v>37433</c:v>
                </c:pt>
                <c:pt idx="2">
                  <c:v>36990</c:v>
                </c:pt>
                <c:pt idx="3">
                  <c:v>36818</c:v>
                </c:pt>
                <c:pt idx="4">
                  <c:v>36628</c:v>
                </c:pt>
                <c:pt idx="5">
                  <c:v>39124</c:v>
                </c:pt>
                <c:pt idx="6">
                  <c:v>40767</c:v>
                </c:pt>
                <c:pt idx="7">
                  <c:v>42413</c:v>
                </c:pt>
                <c:pt idx="8">
                  <c:v>42751</c:v>
                </c:pt>
                <c:pt idx="9">
                  <c:v>43429</c:v>
                </c:pt>
                <c:pt idx="10">
                  <c:v>44064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BE1-47D8-B768-220C62E21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0961664"/>
        <c:axId val="1"/>
      </c:scatterChart>
      <c:valAx>
        <c:axId val="640961664"/>
        <c:scaling>
          <c:orientation val="minMax"/>
          <c:max val="2020"/>
          <c:min val="2008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1916412887413466"/>
              <c:y val="0.9271735150753214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2"/>
        <c:minorUnit val="0.4"/>
      </c:valAx>
      <c:valAx>
        <c:axId val="1"/>
        <c:scaling>
          <c:orientation val="minMax"/>
          <c:max val="45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AADT (vpd)</a:t>
                </a:r>
              </a:p>
            </c:rich>
          </c:tx>
          <c:layout>
            <c:manualLayout>
              <c:xMode val="edge"/>
              <c:yMode val="edge"/>
              <c:x val="2.7874564459930314E-2"/>
              <c:y val="0.4061636413095421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0961664"/>
        <c:crosses val="autoZero"/>
        <c:crossBetween val="midCat"/>
        <c:majorUnit val="50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Chesterfield 02 087021  - AADT (vpd) vs. Year</a:t>
            </a:r>
          </a:p>
        </c:rich>
      </c:tx>
      <c:layout>
        <c:manualLayout>
          <c:xMode val="edge"/>
          <c:yMode val="edge"/>
          <c:x val="0.27729654243826107"/>
          <c:y val="3.21715817694369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11450501186854"/>
          <c:y val="0.1340484328507677"/>
          <c:w val="0.80935943707978797"/>
          <c:h val="0.7345854120222070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exp"/>
            <c:dispRSqr val="0"/>
            <c:dispEq val="1"/>
            <c:trendlineLbl>
              <c:layout>
                <c:manualLayout>
                  <c:x val="-0.24456994620770539"/>
                  <c:y val="0.12526275453747257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'Chesterfield 02087021'!$A$9:$A$19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'Chesterfield 02087021'!$B$9:$B$19</c:f>
              <c:numCache>
                <c:formatCode>General</c:formatCode>
                <c:ptCount val="11"/>
                <c:pt idx="0">
                  <c:v>11956</c:v>
                </c:pt>
                <c:pt idx="1">
                  <c:v>11880</c:v>
                </c:pt>
                <c:pt idx="2">
                  <c:v>11499</c:v>
                </c:pt>
                <c:pt idx="3">
                  <c:v>11527</c:v>
                </c:pt>
                <c:pt idx="4">
                  <c:v>11824</c:v>
                </c:pt>
                <c:pt idx="5">
                  <c:v>12075</c:v>
                </c:pt>
                <c:pt idx="6">
                  <c:v>12167</c:v>
                </c:pt>
                <c:pt idx="7">
                  <c:v>12151</c:v>
                </c:pt>
                <c:pt idx="8">
                  <c:v>12326</c:v>
                </c:pt>
                <c:pt idx="9">
                  <c:v>12068</c:v>
                </c:pt>
                <c:pt idx="10">
                  <c:v>11993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B7-49C4-9E40-19B110C268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0955760"/>
        <c:axId val="1"/>
      </c:scatterChart>
      <c:valAx>
        <c:axId val="640955760"/>
        <c:scaling>
          <c:orientation val="minMax"/>
          <c:max val="2020"/>
          <c:min val="2008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1993103981586353"/>
              <c:y val="0.930296032030848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  <c:majorUnit val="2"/>
      </c:valAx>
      <c:valAx>
        <c:axId val="1"/>
        <c:scaling>
          <c:orientation val="minMax"/>
          <c:max val="14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AADT (vpd)</a:t>
                </a:r>
              </a:p>
            </c:rich>
          </c:tx>
          <c:layout>
            <c:manualLayout>
              <c:xMode val="edge"/>
              <c:yMode val="edge"/>
              <c:x val="2.9462738301559793E-2"/>
              <c:y val="0.412869195640089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0955760"/>
        <c:crosses val="autoZero"/>
        <c:crossBetween val="midCat"/>
        <c:majorUnit val="2000"/>
        <c:minorUnit val="4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Chichester 02 089001  - AADT (vpd) vs. Year</a:t>
            </a:r>
          </a:p>
        </c:rich>
      </c:tx>
      <c:layout>
        <c:manualLayout>
          <c:xMode val="edge"/>
          <c:yMode val="edge"/>
          <c:x val="0.28422895145039279"/>
          <c:y val="3.208556149732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11450501186854"/>
          <c:y val="0.13368983957219252"/>
          <c:w val="0.80935943707978797"/>
          <c:h val="0.7326203208556150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exp"/>
            <c:dispRSqr val="0"/>
            <c:dispEq val="1"/>
            <c:trendlineLbl>
              <c:layout>
                <c:manualLayout>
                  <c:x val="-0.23937063504873463"/>
                  <c:y val="0.1193552009207405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'Chichester 02089001'!$A$9:$A$19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'Chichester 02089001'!$B$9:$B$19</c:f>
              <c:numCache>
                <c:formatCode>General</c:formatCode>
                <c:ptCount val="11"/>
                <c:pt idx="0">
                  <c:v>13263</c:v>
                </c:pt>
                <c:pt idx="1">
                  <c:v>13678</c:v>
                </c:pt>
                <c:pt idx="2">
                  <c:v>13307</c:v>
                </c:pt>
                <c:pt idx="3">
                  <c:v>13137</c:v>
                </c:pt>
                <c:pt idx="4">
                  <c:v>13180</c:v>
                </c:pt>
                <c:pt idx="5">
                  <c:v>13291</c:v>
                </c:pt>
                <c:pt idx="6">
                  <c:v>13412</c:v>
                </c:pt>
                <c:pt idx="7">
                  <c:v>13797</c:v>
                </c:pt>
                <c:pt idx="8">
                  <c:v>13803</c:v>
                </c:pt>
                <c:pt idx="9">
                  <c:v>13784</c:v>
                </c:pt>
                <c:pt idx="10">
                  <c:v>13810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3EE-4676-B66F-8D0BF24C1D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0957728"/>
        <c:axId val="1"/>
      </c:scatterChart>
      <c:valAx>
        <c:axId val="640957728"/>
        <c:scaling>
          <c:orientation val="minMax"/>
          <c:max val="2020"/>
          <c:min val="2008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1993103981586353"/>
              <c:y val="0.930481283422459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2"/>
      </c:valAx>
      <c:valAx>
        <c:axId val="1"/>
        <c:scaling>
          <c:orientation val="minMax"/>
          <c:max val="16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AADT (vpd)</a:t>
                </a:r>
              </a:p>
            </c:rich>
          </c:tx>
          <c:layout>
            <c:manualLayout>
              <c:xMode val="edge"/>
              <c:yMode val="edge"/>
              <c:x val="2.9462738301559793E-2"/>
              <c:y val="0.4117647058823529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0957728"/>
        <c:crosses val="autoZero"/>
        <c:crossBetween val="midCat"/>
        <c:majorUnit val="20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70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5" workbookViewId="0"/>
  </sheetViews>
  <pageMargins left="0.75" right="0.75" top="0.5" bottom="0.5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5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6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7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9.xml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0.xml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1.xml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2.xml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3.xml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4.xml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5.xml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6.xml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7.xml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0</xdr:rowOff>
    </xdr:from>
    <xdr:to>
      <xdr:col>13</xdr:col>
      <xdr:colOff>428625</xdr:colOff>
      <xdr:row>42</xdr:row>
      <xdr:rowOff>0</xdr:rowOff>
    </xdr:to>
    <xdr:pic>
      <xdr:nvPicPr>
        <xdr:cNvPr id="9839617" name="Picture 1" descr="Region A - North Country&#10;Region B - Lakes Region&#10;Region C - Upper Valley&#10;Region D - Southwest&#10;Region E - Southeast" title="Photo showing map of New Hampshire divided into five growth regions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14325"/>
          <a:ext cx="8239125" cy="663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9525</xdr:rowOff>
    </xdr:from>
    <xdr:to>
      <xdr:col>13</xdr:col>
      <xdr:colOff>9525</xdr:colOff>
      <xdr:row>28</xdr:row>
      <xdr:rowOff>9525</xdr:rowOff>
    </xdr:to>
    <xdr:graphicFrame macro="">
      <xdr:nvGraphicFramePr>
        <xdr:cNvPr id="10385" name="Chart 1" title="AADT for each year for this counte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13</xdr:col>
      <xdr:colOff>0</xdr:colOff>
      <xdr:row>28</xdr:row>
      <xdr:rowOff>0</xdr:rowOff>
    </xdr:to>
    <xdr:graphicFrame macro="">
      <xdr:nvGraphicFramePr>
        <xdr:cNvPr id="11409" name="Chart 1" title="AADT for each year for this counte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9525</xdr:rowOff>
    </xdr:from>
    <xdr:to>
      <xdr:col>13</xdr:col>
      <xdr:colOff>9525</xdr:colOff>
      <xdr:row>27</xdr:row>
      <xdr:rowOff>152400</xdr:rowOff>
    </xdr:to>
    <xdr:graphicFrame macro="">
      <xdr:nvGraphicFramePr>
        <xdr:cNvPr id="12433" name="Chart 1" title="AADT for each year for this counte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6</xdr:row>
      <xdr:rowOff>0</xdr:rowOff>
    </xdr:from>
    <xdr:to>
      <xdr:col>13</xdr:col>
      <xdr:colOff>0</xdr:colOff>
      <xdr:row>27</xdr:row>
      <xdr:rowOff>152400</xdr:rowOff>
    </xdr:to>
    <xdr:graphicFrame macro="">
      <xdr:nvGraphicFramePr>
        <xdr:cNvPr id="13457" name="Chart 1" title="AADT for each year for this counte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9525</xdr:rowOff>
    </xdr:from>
    <xdr:to>
      <xdr:col>13</xdr:col>
      <xdr:colOff>0</xdr:colOff>
      <xdr:row>28</xdr:row>
      <xdr:rowOff>9525</xdr:rowOff>
    </xdr:to>
    <xdr:graphicFrame macro="">
      <xdr:nvGraphicFramePr>
        <xdr:cNvPr id="14481" name="Chart 1" title="AADT for each year for this counte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9525</xdr:rowOff>
    </xdr:from>
    <xdr:to>
      <xdr:col>13</xdr:col>
      <xdr:colOff>0</xdr:colOff>
      <xdr:row>28</xdr:row>
      <xdr:rowOff>9525</xdr:rowOff>
    </xdr:to>
    <xdr:graphicFrame macro="">
      <xdr:nvGraphicFramePr>
        <xdr:cNvPr id="15505" name="Chart 1" title="AADT for each year for this counte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6</xdr:row>
      <xdr:rowOff>9525</xdr:rowOff>
    </xdr:from>
    <xdr:to>
      <xdr:col>13</xdr:col>
      <xdr:colOff>19050</xdr:colOff>
      <xdr:row>28</xdr:row>
      <xdr:rowOff>9525</xdr:rowOff>
    </xdr:to>
    <xdr:graphicFrame macro="">
      <xdr:nvGraphicFramePr>
        <xdr:cNvPr id="16529" name="Chart 1" title="AADT for each year for this counte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6</xdr:row>
      <xdr:rowOff>9525</xdr:rowOff>
    </xdr:from>
    <xdr:to>
      <xdr:col>12</xdr:col>
      <xdr:colOff>600075</xdr:colOff>
      <xdr:row>28</xdr:row>
      <xdr:rowOff>19050</xdr:rowOff>
    </xdr:to>
    <xdr:graphicFrame macro="">
      <xdr:nvGraphicFramePr>
        <xdr:cNvPr id="7711776" name="Chart 1" title="AADT for each year for this counte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6</xdr:row>
      <xdr:rowOff>9525</xdr:rowOff>
    </xdr:from>
    <xdr:to>
      <xdr:col>12</xdr:col>
      <xdr:colOff>600075</xdr:colOff>
      <xdr:row>28</xdr:row>
      <xdr:rowOff>19050</xdr:rowOff>
    </xdr:to>
    <xdr:graphicFrame macro="">
      <xdr:nvGraphicFramePr>
        <xdr:cNvPr id="70801" name="Chart 1" title="AADT for each year for this counte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9525</xdr:rowOff>
    </xdr:from>
    <xdr:to>
      <xdr:col>12</xdr:col>
      <xdr:colOff>590550</xdr:colOff>
      <xdr:row>28</xdr:row>
      <xdr:rowOff>0</xdr:rowOff>
    </xdr:to>
    <xdr:graphicFrame macro="">
      <xdr:nvGraphicFramePr>
        <xdr:cNvPr id="18577" name="Chart 1" title="AADT for each year for this counte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12</xdr:col>
      <xdr:colOff>600075</xdr:colOff>
      <xdr:row>28</xdr:row>
      <xdr:rowOff>0</xdr:rowOff>
    </xdr:to>
    <xdr:graphicFrame macro="">
      <xdr:nvGraphicFramePr>
        <xdr:cNvPr id="1169" name="Chart 1" title="AADT for each year for this counte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13</xdr:col>
      <xdr:colOff>9525</xdr:colOff>
      <xdr:row>27</xdr:row>
      <xdr:rowOff>152400</xdr:rowOff>
    </xdr:to>
    <xdr:graphicFrame macro="">
      <xdr:nvGraphicFramePr>
        <xdr:cNvPr id="19601" name="Chart 1" title="AADT for each year for this counte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9525</xdr:rowOff>
    </xdr:from>
    <xdr:to>
      <xdr:col>13</xdr:col>
      <xdr:colOff>0</xdr:colOff>
      <xdr:row>28</xdr:row>
      <xdr:rowOff>9525</xdr:rowOff>
    </xdr:to>
    <xdr:graphicFrame macro="">
      <xdr:nvGraphicFramePr>
        <xdr:cNvPr id="20625" name="Chart 1" title="AADT for each year for this counte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9525</xdr:rowOff>
    </xdr:from>
    <xdr:to>
      <xdr:col>13</xdr:col>
      <xdr:colOff>0</xdr:colOff>
      <xdr:row>28</xdr:row>
      <xdr:rowOff>9525</xdr:rowOff>
    </xdr:to>
    <xdr:graphicFrame macro="">
      <xdr:nvGraphicFramePr>
        <xdr:cNvPr id="21649" name="Chart 1" title="AADT for each year for this counte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13</xdr:col>
      <xdr:colOff>0</xdr:colOff>
      <xdr:row>28</xdr:row>
      <xdr:rowOff>0</xdr:rowOff>
    </xdr:to>
    <xdr:graphicFrame macro="">
      <xdr:nvGraphicFramePr>
        <xdr:cNvPr id="22673" name="Chart 1" title="AADT for each year for this counte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6</xdr:row>
      <xdr:rowOff>0</xdr:rowOff>
    </xdr:from>
    <xdr:to>
      <xdr:col>13</xdr:col>
      <xdr:colOff>19050</xdr:colOff>
      <xdr:row>28</xdr:row>
      <xdr:rowOff>0</xdr:rowOff>
    </xdr:to>
    <xdr:graphicFrame macro="">
      <xdr:nvGraphicFramePr>
        <xdr:cNvPr id="23697" name="Chart 1" title="AADT for each year for this counte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5</xdr:row>
      <xdr:rowOff>152400</xdr:rowOff>
    </xdr:from>
    <xdr:to>
      <xdr:col>12</xdr:col>
      <xdr:colOff>600075</xdr:colOff>
      <xdr:row>28</xdr:row>
      <xdr:rowOff>0</xdr:rowOff>
    </xdr:to>
    <xdr:graphicFrame macro="">
      <xdr:nvGraphicFramePr>
        <xdr:cNvPr id="24721" name="Chart 1" title="AADT for each year for this counte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6</xdr:row>
      <xdr:rowOff>28575</xdr:rowOff>
    </xdr:from>
    <xdr:to>
      <xdr:col>13</xdr:col>
      <xdr:colOff>9525</xdr:colOff>
      <xdr:row>28</xdr:row>
      <xdr:rowOff>19050</xdr:rowOff>
    </xdr:to>
    <xdr:graphicFrame macro="">
      <xdr:nvGraphicFramePr>
        <xdr:cNvPr id="25745" name="Chart 1" title="AADT for each year for this counte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9525</xdr:rowOff>
    </xdr:from>
    <xdr:to>
      <xdr:col>13</xdr:col>
      <xdr:colOff>0</xdr:colOff>
      <xdr:row>27</xdr:row>
      <xdr:rowOff>9525</xdr:rowOff>
    </xdr:to>
    <xdr:graphicFrame macro="">
      <xdr:nvGraphicFramePr>
        <xdr:cNvPr id="26769" name="Chart 1" title="AADT for each year for this counte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19050</xdr:rowOff>
    </xdr:from>
    <xdr:to>
      <xdr:col>13</xdr:col>
      <xdr:colOff>0</xdr:colOff>
      <xdr:row>28</xdr:row>
      <xdr:rowOff>19050</xdr:rowOff>
    </xdr:to>
    <xdr:graphicFrame macro="">
      <xdr:nvGraphicFramePr>
        <xdr:cNvPr id="27793" name="Chart 1" title="AADT for each year for this counte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6</xdr:row>
      <xdr:rowOff>19050</xdr:rowOff>
    </xdr:from>
    <xdr:to>
      <xdr:col>13</xdr:col>
      <xdr:colOff>9525</xdr:colOff>
      <xdr:row>28</xdr:row>
      <xdr:rowOff>28575</xdr:rowOff>
    </xdr:to>
    <xdr:graphicFrame macro="">
      <xdr:nvGraphicFramePr>
        <xdr:cNvPr id="28817" name="Chart 1" title="AADT for each year for this counte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13</xdr:col>
      <xdr:colOff>9525</xdr:colOff>
      <xdr:row>27</xdr:row>
      <xdr:rowOff>152400</xdr:rowOff>
    </xdr:to>
    <xdr:graphicFrame macro="">
      <xdr:nvGraphicFramePr>
        <xdr:cNvPr id="3217" name="Chart 1" title="AADT for each year for this counte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6</xdr:row>
      <xdr:rowOff>0</xdr:rowOff>
    </xdr:from>
    <xdr:to>
      <xdr:col>13</xdr:col>
      <xdr:colOff>19050</xdr:colOff>
      <xdr:row>28</xdr:row>
      <xdr:rowOff>0</xdr:rowOff>
    </xdr:to>
    <xdr:graphicFrame macro="">
      <xdr:nvGraphicFramePr>
        <xdr:cNvPr id="29841" name="Chart 1" title="AADT for each year for this counte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9525</xdr:rowOff>
    </xdr:from>
    <xdr:to>
      <xdr:col>13</xdr:col>
      <xdr:colOff>0</xdr:colOff>
      <xdr:row>28</xdr:row>
      <xdr:rowOff>9525</xdr:rowOff>
    </xdr:to>
    <xdr:graphicFrame macro="">
      <xdr:nvGraphicFramePr>
        <xdr:cNvPr id="30865" name="Chart 1" title="AADT for each year for this counte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6</xdr:row>
      <xdr:rowOff>9525</xdr:rowOff>
    </xdr:from>
    <xdr:to>
      <xdr:col>13</xdr:col>
      <xdr:colOff>9525</xdr:colOff>
      <xdr:row>28</xdr:row>
      <xdr:rowOff>19050</xdr:rowOff>
    </xdr:to>
    <xdr:graphicFrame macro="">
      <xdr:nvGraphicFramePr>
        <xdr:cNvPr id="31889" name="Chart 1" title="AADT for each year for this counte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19050</xdr:rowOff>
    </xdr:from>
    <xdr:to>
      <xdr:col>13</xdr:col>
      <xdr:colOff>0</xdr:colOff>
      <xdr:row>28</xdr:row>
      <xdr:rowOff>19050</xdr:rowOff>
    </xdr:to>
    <xdr:graphicFrame macro="">
      <xdr:nvGraphicFramePr>
        <xdr:cNvPr id="32913" name="Chart 1" title="AADT for each year for this counte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6</xdr:row>
      <xdr:rowOff>9525</xdr:rowOff>
    </xdr:from>
    <xdr:to>
      <xdr:col>13</xdr:col>
      <xdr:colOff>9525</xdr:colOff>
      <xdr:row>28</xdr:row>
      <xdr:rowOff>19050</xdr:rowOff>
    </xdr:to>
    <xdr:graphicFrame macro="">
      <xdr:nvGraphicFramePr>
        <xdr:cNvPr id="33937" name="Chart 1" title="AADT for each year for this counte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6</xdr:row>
      <xdr:rowOff>9525</xdr:rowOff>
    </xdr:from>
    <xdr:to>
      <xdr:col>13</xdr:col>
      <xdr:colOff>9525</xdr:colOff>
      <xdr:row>28</xdr:row>
      <xdr:rowOff>19050</xdr:rowOff>
    </xdr:to>
    <xdr:graphicFrame macro="">
      <xdr:nvGraphicFramePr>
        <xdr:cNvPr id="34961" name="Chart 1" title="AADT for each year for this counte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6</xdr:row>
      <xdr:rowOff>19050</xdr:rowOff>
    </xdr:from>
    <xdr:to>
      <xdr:col>13</xdr:col>
      <xdr:colOff>19050</xdr:colOff>
      <xdr:row>27</xdr:row>
      <xdr:rowOff>38100</xdr:rowOff>
    </xdr:to>
    <xdr:graphicFrame macro="">
      <xdr:nvGraphicFramePr>
        <xdr:cNvPr id="35985" name="Chart 1" title="AADT for each year for this counte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19050</xdr:rowOff>
    </xdr:from>
    <xdr:to>
      <xdr:col>13</xdr:col>
      <xdr:colOff>9525</xdr:colOff>
      <xdr:row>28</xdr:row>
      <xdr:rowOff>19050</xdr:rowOff>
    </xdr:to>
    <xdr:graphicFrame macro="">
      <xdr:nvGraphicFramePr>
        <xdr:cNvPr id="37009" name="Chart 1" title="AADT for each year for this counte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6</xdr:row>
      <xdr:rowOff>0</xdr:rowOff>
    </xdr:from>
    <xdr:to>
      <xdr:col>13</xdr:col>
      <xdr:colOff>19050</xdr:colOff>
      <xdr:row>28</xdr:row>
      <xdr:rowOff>0</xdr:rowOff>
    </xdr:to>
    <xdr:graphicFrame macro="">
      <xdr:nvGraphicFramePr>
        <xdr:cNvPr id="38033" name="Chart 1" title="AADT for each year for this counte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9525</xdr:rowOff>
    </xdr:from>
    <xdr:to>
      <xdr:col>13</xdr:col>
      <xdr:colOff>9525</xdr:colOff>
      <xdr:row>28</xdr:row>
      <xdr:rowOff>19050</xdr:rowOff>
    </xdr:to>
    <xdr:graphicFrame macro="">
      <xdr:nvGraphicFramePr>
        <xdr:cNvPr id="39057" name="Chart 1" title="AADT for each year for this counte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2</xdr:row>
      <xdr:rowOff>114300</xdr:rowOff>
    </xdr:from>
    <xdr:to>
      <xdr:col>12</xdr:col>
      <xdr:colOff>381000</xdr:colOff>
      <xdr:row>24</xdr:row>
      <xdr:rowOff>114300</xdr:rowOff>
    </xdr:to>
    <xdr:graphicFrame macro="">
      <xdr:nvGraphicFramePr>
        <xdr:cNvPr id="4241" name="Chart 1" title="AADT for each year for this counte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9525</xdr:rowOff>
    </xdr:from>
    <xdr:to>
      <xdr:col>13</xdr:col>
      <xdr:colOff>9525</xdr:colOff>
      <xdr:row>28</xdr:row>
      <xdr:rowOff>9525</xdr:rowOff>
    </xdr:to>
    <xdr:graphicFrame macro="">
      <xdr:nvGraphicFramePr>
        <xdr:cNvPr id="40081" name="Chart 1" title="AADT for each year for this counte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6</xdr:row>
      <xdr:rowOff>0</xdr:rowOff>
    </xdr:from>
    <xdr:to>
      <xdr:col>13</xdr:col>
      <xdr:colOff>19050</xdr:colOff>
      <xdr:row>28</xdr:row>
      <xdr:rowOff>9525</xdr:rowOff>
    </xdr:to>
    <xdr:graphicFrame macro="">
      <xdr:nvGraphicFramePr>
        <xdr:cNvPr id="41105" name="Chart 1" title="AADT for each year for this counte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6</xdr:row>
      <xdr:rowOff>19050</xdr:rowOff>
    </xdr:from>
    <xdr:to>
      <xdr:col>13</xdr:col>
      <xdr:colOff>19050</xdr:colOff>
      <xdr:row>28</xdr:row>
      <xdr:rowOff>19050</xdr:rowOff>
    </xdr:to>
    <xdr:graphicFrame macro="">
      <xdr:nvGraphicFramePr>
        <xdr:cNvPr id="42129" name="Chart 1" title="AADT for each year for this counte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6</xdr:row>
      <xdr:rowOff>9525</xdr:rowOff>
    </xdr:from>
    <xdr:to>
      <xdr:col>13</xdr:col>
      <xdr:colOff>19050</xdr:colOff>
      <xdr:row>28</xdr:row>
      <xdr:rowOff>9525</xdr:rowOff>
    </xdr:to>
    <xdr:graphicFrame macro="">
      <xdr:nvGraphicFramePr>
        <xdr:cNvPr id="43153" name="Chart 1" title="AADT for each year for this counte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13</xdr:col>
      <xdr:colOff>9525</xdr:colOff>
      <xdr:row>28</xdr:row>
      <xdr:rowOff>9525</xdr:rowOff>
    </xdr:to>
    <xdr:graphicFrame macro="">
      <xdr:nvGraphicFramePr>
        <xdr:cNvPr id="44177" name="Chart 1" title="AADT for each year for this counte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9525</xdr:rowOff>
    </xdr:from>
    <xdr:to>
      <xdr:col>13</xdr:col>
      <xdr:colOff>0</xdr:colOff>
      <xdr:row>28</xdr:row>
      <xdr:rowOff>9525</xdr:rowOff>
    </xdr:to>
    <xdr:graphicFrame macro="">
      <xdr:nvGraphicFramePr>
        <xdr:cNvPr id="45201" name="Chart 1" title="AADT for each year for this counte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6</xdr:row>
      <xdr:rowOff>9525</xdr:rowOff>
    </xdr:from>
    <xdr:to>
      <xdr:col>13</xdr:col>
      <xdr:colOff>28575</xdr:colOff>
      <xdr:row>28</xdr:row>
      <xdr:rowOff>9525</xdr:rowOff>
    </xdr:to>
    <xdr:graphicFrame macro="">
      <xdr:nvGraphicFramePr>
        <xdr:cNvPr id="46225" name="Chart 1" title="AADT for each year for this counte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13</xdr:col>
      <xdr:colOff>9525</xdr:colOff>
      <xdr:row>28</xdr:row>
      <xdr:rowOff>0</xdr:rowOff>
    </xdr:to>
    <xdr:graphicFrame macro="">
      <xdr:nvGraphicFramePr>
        <xdr:cNvPr id="47249" name="Chart 1" title="AADT for each year for this counte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19050</xdr:rowOff>
    </xdr:from>
    <xdr:to>
      <xdr:col>13</xdr:col>
      <xdr:colOff>0</xdr:colOff>
      <xdr:row>28</xdr:row>
      <xdr:rowOff>9525</xdr:rowOff>
    </xdr:to>
    <xdr:graphicFrame macro="">
      <xdr:nvGraphicFramePr>
        <xdr:cNvPr id="48273" name="Chart 1" title="AADT for each year for this counte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9525</xdr:rowOff>
    </xdr:from>
    <xdr:to>
      <xdr:col>13</xdr:col>
      <xdr:colOff>0</xdr:colOff>
      <xdr:row>28</xdr:row>
      <xdr:rowOff>9525</xdr:rowOff>
    </xdr:to>
    <xdr:graphicFrame macro="">
      <xdr:nvGraphicFramePr>
        <xdr:cNvPr id="49297" name="Chart 1" title="AADT for each year for this counte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6</xdr:row>
      <xdr:rowOff>9525</xdr:rowOff>
    </xdr:from>
    <xdr:to>
      <xdr:col>13</xdr:col>
      <xdr:colOff>0</xdr:colOff>
      <xdr:row>28</xdr:row>
      <xdr:rowOff>19050</xdr:rowOff>
    </xdr:to>
    <xdr:graphicFrame macro="">
      <xdr:nvGraphicFramePr>
        <xdr:cNvPr id="5265" name="Chart 1" title="AADT for each year for this counte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6</xdr:row>
      <xdr:rowOff>9525</xdr:rowOff>
    </xdr:from>
    <xdr:to>
      <xdr:col>13</xdr:col>
      <xdr:colOff>28575</xdr:colOff>
      <xdr:row>28</xdr:row>
      <xdr:rowOff>9525</xdr:rowOff>
    </xdr:to>
    <xdr:graphicFrame macro="">
      <xdr:nvGraphicFramePr>
        <xdr:cNvPr id="50321" name="Chart 1" title="AADT for each year for this counte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6</xdr:row>
      <xdr:rowOff>9525</xdr:rowOff>
    </xdr:from>
    <xdr:to>
      <xdr:col>13</xdr:col>
      <xdr:colOff>9525</xdr:colOff>
      <xdr:row>28</xdr:row>
      <xdr:rowOff>19050</xdr:rowOff>
    </xdr:to>
    <xdr:graphicFrame macro="">
      <xdr:nvGraphicFramePr>
        <xdr:cNvPr id="51345" name="Chart 1" title="AADT for each year for this counte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13</xdr:col>
      <xdr:colOff>0</xdr:colOff>
      <xdr:row>27</xdr:row>
      <xdr:rowOff>152400</xdr:rowOff>
    </xdr:to>
    <xdr:graphicFrame macro="">
      <xdr:nvGraphicFramePr>
        <xdr:cNvPr id="52369" name="Chart 1" title="AADT for each year for this counte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9525</xdr:rowOff>
    </xdr:from>
    <xdr:to>
      <xdr:col>13</xdr:col>
      <xdr:colOff>0</xdr:colOff>
      <xdr:row>28</xdr:row>
      <xdr:rowOff>9525</xdr:rowOff>
    </xdr:to>
    <xdr:graphicFrame macro="">
      <xdr:nvGraphicFramePr>
        <xdr:cNvPr id="53393" name="Chart 1" title="AADT for each year for this counte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9525</xdr:rowOff>
    </xdr:from>
    <xdr:to>
      <xdr:col>13</xdr:col>
      <xdr:colOff>0</xdr:colOff>
      <xdr:row>28</xdr:row>
      <xdr:rowOff>9525</xdr:rowOff>
    </xdr:to>
    <xdr:graphicFrame macro="">
      <xdr:nvGraphicFramePr>
        <xdr:cNvPr id="54417" name="Chart 1" title="AADT for each year for this counte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6</xdr:row>
      <xdr:rowOff>9525</xdr:rowOff>
    </xdr:from>
    <xdr:to>
      <xdr:col>13</xdr:col>
      <xdr:colOff>19050</xdr:colOff>
      <xdr:row>28</xdr:row>
      <xdr:rowOff>9525</xdr:rowOff>
    </xdr:to>
    <xdr:graphicFrame macro="">
      <xdr:nvGraphicFramePr>
        <xdr:cNvPr id="55441" name="Chart 1" title="AADT for each year for this counte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6</xdr:row>
      <xdr:rowOff>9525</xdr:rowOff>
    </xdr:from>
    <xdr:to>
      <xdr:col>13</xdr:col>
      <xdr:colOff>9525</xdr:colOff>
      <xdr:row>28</xdr:row>
      <xdr:rowOff>9525</xdr:rowOff>
    </xdr:to>
    <xdr:graphicFrame macro="">
      <xdr:nvGraphicFramePr>
        <xdr:cNvPr id="56465" name="Chart 1" title="AADT for each year for this counte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9525</xdr:rowOff>
    </xdr:from>
    <xdr:to>
      <xdr:col>13</xdr:col>
      <xdr:colOff>0</xdr:colOff>
      <xdr:row>28</xdr:row>
      <xdr:rowOff>9525</xdr:rowOff>
    </xdr:to>
    <xdr:graphicFrame macro="">
      <xdr:nvGraphicFramePr>
        <xdr:cNvPr id="57489" name="Chart 1" title="AADT for each year for this counte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9525</xdr:rowOff>
    </xdr:from>
    <xdr:to>
      <xdr:col>13</xdr:col>
      <xdr:colOff>0</xdr:colOff>
      <xdr:row>28</xdr:row>
      <xdr:rowOff>9525</xdr:rowOff>
    </xdr:to>
    <xdr:graphicFrame macro="">
      <xdr:nvGraphicFramePr>
        <xdr:cNvPr id="58513" name="Chart 1" title="AADT for each year for this counte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9525</xdr:rowOff>
    </xdr:from>
    <xdr:to>
      <xdr:col>13</xdr:col>
      <xdr:colOff>0</xdr:colOff>
      <xdr:row>28</xdr:row>
      <xdr:rowOff>9525</xdr:rowOff>
    </xdr:to>
    <xdr:graphicFrame macro="">
      <xdr:nvGraphicFramePr>
        <xdr:cNvPr id="59537" name="Chart 1" title="AADT for each year for this counte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6</xdr:row>
      <xdr:rowOff>0</xdr:rowOff>
    </xdr:from>
    <xdr:to>
      <xdr:col>13</xdr:col>
      <xdr:colOff>9525</xdr:colOff>
      <xdr:row>27</xdr:row>
      <xdr:rowOff>152400</xdr:rowOff>
    </xdr:to>
    <xdr:graphicFrame macro="">
      <xdr:nvGraphicFramePr>
        <xdr:cNvPr id="6289" name="Chart 1" title="AADT for each year for this counte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13</xdr:col>
      <xdr:colOff>9525</xdr:colOff>
      <xdr:row>28</xdr:row>
      <xdr:rowOff>9525</xdr:rowOff>
    </xdr:to>
    <xdr:graphicFrame macro="">
      <xdr:nvGraphicFramePr>
        <xdr:cNvPr id="60561" name="Chart 1" title="AADT for each year for this counte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6</xdr:row>
      <xdr:rowOff>19050</xdr:rowOff>
    </xdr:from>
    <xdr:to>
      <xdr:col>13</xdr:col>
      <xdr:colOff>9525</xdr:colOff>
      <xdr:row>28</xdr:row>
      <xdr:rowOff>19050</xdr:rowOff>
    </xdr:to>
    <xdr:graphicFrame macro="">
      <xdr:nvGraphicFramePr>
        <xdr:cNvPr id="61585" name="Chart 1" title="AADT for each year for this counte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13</xdr:col>
      <xdr:colOff>9525</xdr:colOff>
      <xdr:row>27</xdr:row>
      <xdr:rowOff>152400</xdr:rowOff>
    </xdr:to>
    <xdr:graphicFrame macro="">
      <xdr:nvGraphicFramePr>
        <xdr:cNvPr id="62609" name="Chart 1" title="AADT for each year for this counte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6</xdr:row>
      <xdr:rowOff>19050</xdr:rowOff>
    </xdr:from>
    <xdr:to>
      <xdr:col>13</xdr:col>
      <xdr:colOff>9525</xdr:colOff>
      <xdr:row>28</xdr:row>
      <xdr:rowOff>28575</xdr:rowOff>
    </xdr:to>
    <xdr:graphicFrame macro="">
      <xdr:nvGraphicFramePr>
        <xdr:cNvPr id="63633" name="Chart 1" title="AADT for each year for this counte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190500</xdr:colOff>
      <xdr:row>3</xdr:row>
      <xdr:rowOff>28575</xdr:rowOff>
    </xdr:from>
    <xdr:to>
      <xdr:col>17</xdr:col>
      <xdr:colOff>200025</xdr:colOff>
      <xdr:row>25</xdr:row>
      <xdr:rowOff>47625</xdr:rowOff>
    </xdr:to>
    <xdr:graphicFrame macro="">
      <xdr:nvGraphicFramePr>
        <xdr:cNvPr id="65681" name="Chart 1" title="Total AADT for all Region A counters for each yea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257175</xdr:colOff>
      <xdr:row>3</xdr:row>
      <xdr:rowOff>47625</xdr:rowOff>
    </xdr:from>
    <xdr:to>
      <xdr:col>24</xdr:col>
      <xdr:colOff>276225</xdr:colOff>
      <xdr:row>25</xdr:row>
      <xdr:rowOff>76200</xdr:rowOff>
    </xdr:to>
    <xdr:graphicFrame macro="">
      <xdr:nvGraphicFramePr>
        <xdr:cNvPr id="66705" name="Chart 1" title="Total AADT for all Region B counters for each yea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257175</xdr:colOff>
      <xdr:row>3</xdr:row>
      <xdr:rowOff>38100</xdr:rowOff>
    </xdr:from>
    <xdr:to>
      <xdr:col>17</xdr:col>
      <xdr:colOff>276225</xdr:colOff>
      <xdr:row>25</xdr:row>
      <xdr:rowOff>66675</xdr:rowOff>
    </xdr:to>
    <xdr:graphicFrame macro="">
      <xdr:nvGraphicFramePr>
        <xdr:cNvPr id="68757" name="Chart 1" title="Total AADT for all Region C counters for each yea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314325</xdr:colOff>
      <xdr:row>3</xdr:row>
      <xdr:rowOff>38100</xdr:rowOff>
    </xdr:from>
    <xdr:to>
      <xdr:col>22</xdr:col>
      <xdr:colOff>342900</xdr:colOff>
      <xdr:row>25</xdr:row>
      <xdr:rowOff>76200</xdr:rowOff>
    </xdr:to>
    <xdr:graphicFrame macro="">
      <xdr:nvGraphicFramePr>
        <xdr:cNvPr id="69777" name="Chart 1" title="Total AADT for all Region D counters for each yea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190500</xdr:colOff>
      <xdr:row>6</xdr:row>
      <xdr:rowOff>85725</xdr:rowOff>
    </xdr:from>
    <xdr:to>
      <xdr:col>47</xdr:col>
      <xdr:colOff>219075</xdr:colOff>
      <xdr:row>28</xdr:row>
      <xdr:rowOff>114300</xdr:rowOff>
    </xdr:to>
    <xdr:graphicFrame macro="">
      <xdr:nvGraphicFramePr>
        <xdr:cNvPr id="67737" name="Chart 1" title="Total AADT for all Region E counters for each yea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absoluteAnchor>
    <xdr:pos x="0" y="0"/>
    <xdr:ext cx="8580120" cy="6751320"/>
    <xdr:graphicFrame macro="">
      <xdr:nvGraphicFramePr>
        <xdr:cNvPr id="2" name="Chart 1" descr="Growth rate for each counter arranged from highest to lowest" title="Average 20-Year Growth by Continuous Counter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9525</xdr:rowOff>
    </xdr:from>
    <xdr:to>
      <xdr:col>13</xdr:col>
      <xdr:colOff>0</xdr:colOff>
      <xdr:row>28</xdr:row>
      <xdr:rowOff>9525</xdr:rowOff>
    </xdr:to>
    <xdr:graphicFrame macro="">
      <xdr:nvGraphicFramePr>
        <xdr:cNvPr id="7313" name="Chart 1" title="AADT for each year for this counte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0.xml><?xml version="1.0" encoding="utf-8"?>
<c:userShapes xmlns:c="http://schemas.openxmlformats.org/drawingml/2006/chart">
  <cdr:relSizeAnchor xmlns:cdr="http://schemas.openxmlformats.org/drawingml/2006/chartDrawing">
    <cdr:from>
      <cdr:x>0.09591</cdr:x>
      <cdr:y>0.54843</cdr:y>
    </cdr:from>
    <cdr:to>
      <cdr:x>0.98797</cdr:x>
      <cdr:y>0.55078</cdr:y>
    </cdr:to>
    <cdr:sp macro="" textlink="">
      <cdr:nvSpPr>
        <cdr:cNvPr id="71681" name="Line 1" title="Heavy line drawn at 0.77%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822919" y="3702654"/>
          <a:ext cx="7653982" cy="1586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0.60838</cdr:x>
      <cdr:y>0.47554</cdr:y>
    </cdr:from>
    <cdr:to>
      <cdr:x>0.76088</cdr:x>
      <cdr:y>0.50229</cdr:y>
    </cdr:to>
    <cdr:sp macro="" textlink="">
      <cdr:nvSpPr>
        <cdr:cNvPr id="71682" name="Text Box 2" title="Box containing the text Average = 0.77%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20003" y="3210515"/>
          <a:ext cx="1308468" cy="180597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Average = 0.77%</a:t>
          </a:r>
        </a:p>
      </cdr:txBody>
    </cdr:sp>
  </cdr:relSizeAnchor>
  <cdr:relSizeAnchor xmlns:cdr="http://schemas.openxmlformats.org/drawingml/2006/chartDrawing">
    <cdr:from>
      <cdr:x>0.63676</cdr:x>
      <cdr:y>0.50226</cdr:y>
    </cdr:from>
    <cdr:to>
      <cdr:x>0.67496</cdr:x>
      <cdr:y>0.5474</cdr:y>
    </cdr:to>
    <cdr:sp macro="" textlink="">
      <cdr:nvSpPr>
        <cdr:cNvPr id="71684" name="Line 4" title="Arrow pointing to heavy line drawn at 0.77%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5463510" y="3390900"/>
          <a:ext cx="327689" cy="30480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12</xdr:col>
      <xdr:colOff>590550</xdr:colOff>
      <xdr:row>27</xdr:row>
      <xdr:rowOff>0</xdr:rowOff>
    </xdr:to>
    <xdr:graphicFrame macro="">
      <xdr:nvGraphicFramePr>
        <xdr:cNvPr id="8337" name="Chart 1" title="AADT for each year for this counte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9525</xdr:rowOff>
    </xdr:from>
    <xdr:to>
      <xdr:col>13</xdr:col>
      <xdr:colOff>9525</xdr:colOff>
      <xdr:row>28</xdr:row>
      <xdr:rowOff>0</xdr:rowOff>
    </xdr:to>
    <xdr:graphicFrame macro="">
      <xdr:nvGraphicFramePr>
        <xdr:cNvPr id="9361" name="Chart 1" title="AADT for each year for this counte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"/>
  <sheetViews>
    <sheetView tabSelected="1" workbookViewId="0">
      <selection activeCell="A2" sqref="A2:XFD3"/>
    </sheetView>
  </sheetViews>
  <sheetFormatPr defaultRowHeight="12.75" x14ac:dyDescent="0.2"/>
  <cols>
    <col min="1" max="16384" width="9.140625" style="34"/>
  </cols>
  <sheetData>
    <row r="1" spans="2:15" ht="45" customHeight="1" x14ac:dyDescent="0.2">
      <c r="B1" s="36"/>
      <c r="C1" s="36"/>
      <c r="D1" s="36"/>
      <c r="E1" s="36"/>
      <c r="F1" s="36"/>
      <c r="G1" s="36"/>
      <c r="H1" s="35" t="s">
        <v>289</v>
      </c>
      <c r="I1" s="36"/>
      <c r="J1" s="36"/>
      <c r="K1" s="36"/>
      <c r="L1" s="36"/>
      <c r="M1" s="36"/>
      <c r="N1" s="36"/>
      <c r="O1" s="36"/>
    </row>
  </sheetData>
  <pageMargins left="0.7" right="0.7" top="0.75" bottom="0.75" header="0.3" footer="0.3"/>
  <pageSetup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C23"/>
  <sheetViews>
    <sheetView workbookViewId="0">
      <selection activeCell="C6" sqref="C6:C7"/>
    </sheetView>
  </sheetViews>
  <sheetFormatPr defaultRowHeight="12.75" x14ac:dyDescent="0.2"/>
  <cols>
    <col min="2" max="3" width="9.140625" style="9"/>
  </cols>
  <sheetData>
    <row r="1" spans="1:3" x14ac:dyDescent="0.2">
      <c r="A1" t="s">
        <v>30</v>
      </c>
      <c r="C1" s="16"/>
    </row>
    <row r="2" spans="1:3" x14ac:dyDescent="0.2">
      <c r="A2" t="s">
        <v>31</v>
      </c>
      <c r="C2" s="16"/>
    </row>
    <row r="3" spans="1:3" x14ac:dyDescent="0.2">
      <c r="A3" t="s">
        <v>18</v>
      </c>
      <c r="C3" s="16"/>
    </row>
    <row r="4" spans="1:3" x14ac:dyDescent="0.2">
      <c r="A4" t="s">
        <v>19</v>
      </c>
      <c r="C4" s="16"/>
    </row>
    <row r="5" spans="1:3" x14ac:dyDescent="0.2">
      <c r="A5" t="s">
        <v>4</v>
      </c>
      <c r="C5" s="16"/>
    </row>
    <row r="6" spans="1:3" x14ac:dyDescent="0.2">
      <c r="C6" s="16"/>
    </row>
    <row r="7" spans="1:3" x14ac:dyDescent="0.2">
      <c r="B7" s="9" t="s">
        <v>5</v>
      </c>
      <c r="C7" s="37" t="s">
        <v>290</v>
      </c>
    </row>
    <row r="8" spans="1:3" x14ac:dyDescent="0.2">
      <c r="C8" s="16"/>
    </row>
    <row r="9" spans="1:3" x14ac:dyDescent="0.2">
      <c r="A9" s="9">
        <v>2009</v>
      </c>
      <c r="B9" s="8">
        <v>13263</v>
      </c>
      <c r="C9" s="16"/>
    </row>
    <row r="10" spans="1:3" x14ac:dyDescent="0.2">
      <c r="A10" s="9">
        <v>2010</v>
      </c>
      <c r="B10" s="8">
        <v>13678</v>
      </c>
      <c r="C10" s="16">
        <f t="shared" ref="C10:C19" si="0">((B10/B9)-1)</f>
        <v>3.1290055040337883E-2</v>
      </c>
    </row>
    <row r="11" spans="1:3" x14ac:dyDescent="0.2">
      <c r="A11" s="9">
        <v>2011</v>
      </c>
      <c r="B11" s="8">
        <v>13307</v>
      </c>
      <c r="C11" s="16">
        <f t="shared" si="0"/>
        <v>-2.7123848515864912E-2</v>
      </c>
    </row>
    <row r="12" spans="1:3" x14ac:dyDescent="0.2">
      <c r="A12" s="9">
        <v>2012</v>
      </c>
      <c r="B12" s="8">
        <v>13137</v>
      </c>
      <c r="C12" s="16">
        <f t="shared" si="0"/>
        <v>-1.2775231081385785E-2</v>
      </c>
    </row>
    <row r="13" spans="1:3" x14ac:dyDescent="0.2">
      <c r="A13" s="9">
        <v>2013</v>
      </c>
      <c r="B13" s="8">
        <v>13180</v>
      </c>
      <c r="C13" s="16">
        <f t="shared" si="0"/>
        <v>3.2731978381670412E-3</v>
      </c>
    </row>
    <row r="14" spans="1:3" x14ac:dyDescent="0.2">
      <c r="A14" s="9">
        <v>2014</v>
      </c>
      <c r="B14" s="8">
        <v>13291</v>
      </c>
      <c r="C14" s="16">
        <f t="shared" si="0"/>
        <v>8.4218512898330822E-3</v>
      </c>
    </row>
    <row r="15" spans="1:3" x14ac:dyDescent="0.2">
      <c r="A15" s="9">
        <v>2015</v>
      </c>
      <c r="B15" s="8">
        <v>13412</v>
      </c>
      <c r="C15" s="16">
        <f t="shared" si="0"/>
        <v>9.1039048980512405E-3</v>
      </c>
    </row>
    <row r="16" spans="1:3" x14ac:dyDescent="0.2">
      <c r="A16" s="9">
        <v>2016</v>
      </c>
      <c r="B16" s="8">
        <v>13797</v>
      </c>
      <c r="C16" s="16">
        <f t="shared" si="0"/>
        <v>2.8705636743215024E-2</v>
      </c>
    </row>
    <row r="17" spans="1:3" x14ac:dyDescent="0.2">
      <c r="A17" s="9">
        <v>2017</v>
      </c>
      <c r="B17" s="8">
        <v>13803</v>
      </c>
      <c r="C17" s="16">
        <f t="shared" si="0"/>
        <v>4.3487714720602533E-4</v>
      </c>
    </row>
    <row r="18" spans="1:3" x14ac:dyDescent="0.2">
      <c r="A18" s="9">
        <v>2018</v>
      </c>
      <c r="B18" s="8">
        <v>13784</v>
      </c>
      <c r="C18" s="16">
        <f t="shared" si="0"/>
        <v>-1.3765123523871159E-3</v>
      </c>
    </row>
    <row r="19" spans="1:3" x14ac:dyDescent="0.2">
      <c r="A19" s="9">
        <v>2019</v>
      </c>
      <c r="B19" s="8">
        <v>13810</v>
      </c>
      <c r="C19" s="16">
        <f t="shared" si="0"/>
        <v>1.8862449216483501E-3</v>
      </c>
    </row>
    <row r="21" spans="1:3" x14ac:dyDescent="0.2">
      <c r="B21" s="9" t="s">
        <v>137</v>
      </c>
      <c r="C21" s="16">
        <f>((B19/B9)^(1/(A19-A9)))-1</f>
        <v>4.049654169662853E-3</v>
      </c>
    </row>
    <row r="22" spans="1:3" x14ac:dyDescent="0.2">
      <c r="B22" s="19" t="s">
        <v>138</v>
      </c>
      <c r="C22" s="17">
        <v>4.1999999999999997E-3</v>
      </c>
    </row>
    <row r="23" spans="1:3" x14ac:dyDescent="0.2">
      <c r="B23" s="20" t="s">
        <v>140</v>
      </c>
      <c r="C23" s="18">
        <f>AVERAGE(C21:C22)</f>
        <v>4.1248270848314259E-3</v>
      </c>
    </row>
  </sheetData>
  <phoneticPr fontId="0" type="noConversion"/>
  <pageMargins left="0.5" right="0.5" top="1" bottom="1" header="0.5" footer="0.5"/>
  <pageSetup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C6" sqref="C6:C7"/>
    </sheetView>
  </sheetViews>
  <sheetFormatPr defaultRowHeight="12.75" x14ac:dyDescent="0.2"/>
  <cols>
    <col min="2" max="3" width="9.140625" style="9"/>
  </cols>
  <sheetData>
    <row r="1" spans="1:3" x14ac:dyDescent="0.2">
      <c r="A1" t="s">
        <v>32</v>
      </c>
      <c r="C1" s="16"/>
    </row>
    <row r="2" spans="1:3" x14ac:dyDescent="0.2">
      <c r="A2" t="s">
        <v>33</v>
      </c>
      <c r="C2" s="16"/>
    </row>
    <row r="3" spans="1:3" x14ac:dyDescent="0.2">
      <c r="A3" t="s">
        <v>6</v>
      </c>
      <c r="C3" s="16"/>
    </row>
    <row r="4" spans="1:3" x14ac:dyDescent="0.2">
      <c r="A4" t="s">
        <v>19</v>
      </c>
      <c r="C4" s="16"/>
    </row>
    <row r="5" spans="1:3" x14ac:dyDescent="0.2">
      <c r="A5" t="s">
        <v>11</v>
      </c>
      <c r="C5" s="16"/>
    </row>
    <row r="6" spans="1:3" x14ac:dyDescent="0.2">
      <c r="C6" s="16"/>
    </row>
    <row r="7" spans="1:3" x14ac:dyDescent="0.2">
      <c r="B7" s="9" t="s">
        <v>5</v>
      </c>
      <c r="C7" s="37" t="s">
        <v>290</v>
      </c>
    </row>
    <row r="8" spans="1:3" x14ac:dyDescent="0.2">
      <c r="C8" s="16"/>
    </row>
    <row r="9" spans="1:3" x14ac:dyDescent="0.2">
      <c r="A9" s="9">
        <v>2009</v>
      </c>
      <c r="B9" s="8">
        <v>17251</v>
      </c>
      <c r="C9" s="16"/>
    </row>
    <row r="10" spans="1:3" x14ac:dyDescent="0.2">
      <c r="A10" s="9">
        <v>2010</v>
      </c>
      <c r="B10" s="8">
        <v>17325</v>
      </c>
      <c r="C10" s="16">
        <f t="shared" ref="C10:C19" si="0">((B10/B9)-1)</f>
        <v>4.2896063996289424E-3</v>
      </c>
    </row>
    <row r="11" spans="1:3" x14ac:dyDescent="0.2">
      <c r="A11" s="9">
        <v>2011</v>
      </c>
      <c r="B11" s="8">
        <v>16792</v>
      </c>
      <c r="C11" s="16">
        <f t="shared" si="0"/>
        <v>-3.0764790764790773E-2</v>
      </c>
    </row>
    <row r="12" spans="1:3" x14ac:dyDescent="0.2">
      <c r="A12" s="9">
        <v>2012</v>
      </c>
      <c r="B12" s="8">
        <v>16509</v>
      </c>
      <c r="C12" s="16">
        <f t="shared" si="0"/>
        <v>-1.6853263458789902E-2</v>
      </c>
    </row>
    <row r="13" spans="1:3" x14ac:dyDescent="0.2">
      <c r="A13" s="9">
        <v>2013</v>
      </c>
      <c r="B13" s="8">
        <v>16695</v>
      </c>
      <c r="C13" s="16">
        <f t="shared" si="0"/>
        <v>1.1266581864437519E-2</v>
      </c>
    </row>
    <row r="14" spans="1:3" x14ac:dyDescent="0.2">
      <c r="A14" s="9">
        <v>2014</v>
      </c>
      <c r="B14" s="8">
        <v>16721</v>
      </c>
      <c r="C14" s="16">
        <f t="shared" si="0"/>
        <v>1.5573525007486211E-3</v>
      </c>
    </row>
    <row r="15" spans="1:3" x14ac:dyDescent="0.2">
      <c r="A15" s="9">
        <v>2015</v>
      </c>
      <c r="B15" s="8">
        <v>16965</v>
      </c>
      <c r="C15" s="16">
        <f t="shared" si="0"/>
        <v>1.4592428682494996E-2</v>
      </c>
    </row>
    <row r="16" spans="1:3" x14ac:dyDescent="0.2">
      <c r="A16" s="9">
        <v>2016</v>
      </c>
      <c r="B16" s="8">
        <v>16947</v>
      </c>
      <c r="C16" s="16">
        <f t="shared" si="0"/>
        <v>-1.0610079575597009E-3</v>
      </c>
    </row>
    <row r="17" spans="1:3" x14ac:dyDescent="0.2">
      <c r="A17" s="9">
        <v>2017</v>
      </c>
      <c r="B17" s="8">
        <v>16741</v>
      </c>
      <c r="C17" s="16">
        <f t="shared" si="0"/>
        <v>-1.2155543754056808E-2</v>
      </c>
    </row>
    <row r="18" spans="1:3" x14ac:dyDescent="0.2">
      <c r="A18" s="9">
        <v>2018</v>
      </c>
      <c r="B18" s="8">
        <v>16756</v>
      </c>
      <c r="C18" s="16">
        <f t="shared" si="0"/>
        <v>8.9600382294974246E-4</v>
      </c>
    </row>
    <row r="19" spans="1:3" x14ac:dyDescent="0.2">
      <c r="A19" s="9">
        <v>2019</v>
      </c>
      <c r="B19" s="8">
        <v>16866</v>
      </c>
      <c r="C19" s="16">
        <f t="shared" si="0"/>
        <v>6.5648126044401955E-3</v>
      </c>
    </row>
    <row r="21" spans="1:3" x14ac:dyDescent="0.2">
      <c r="B21" s="9" t="s">
        <v>137</v>
      </c>
      <c r="C21" s="16">
        <f>((B19/B9)^(1/(A19-A9)))-1</f>
        <v>-2.25448997726585E-3</v>
      </c>
    </row>
    <row r="22" spans="1:3" x14ac:dyDescent="0.2">
      <c r="B22" s="19" t="s">
        <v>138</v>
      </c>
      <c r="C22" s="17">
        <v>-2E-3</v>
      </c>
    </row>
    <row r="23" spans="1:3" x14ac:dyDescent="0.2">
      <c r="B23" s="20" t="s">
        <v>140</v>
      </c>
      <c r="C23" s="18">
        <f>AVERAGE(C21:C22)</f>
        <v>-2.127244988632925E-3</v>
      </c>
    </row>
  </sheetData>
  <phoneticPr fontId="0" type="noConversion"/>
  <pageMargins left="0.5" right="0.5" top="1" bottom="1" header="0.5" footer="0.5"/>
  <pageSetup orientation="landscape" verticalDpi="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C23"/>
  <sheetViews>
    <sheetView workbookViewId="0">
      <selection activeCell="C6" sqref="C6:C7"/>
    </sheetView>
  </sheetViews>
  <sheetFormatPr defaultRowHeight="12.75" x14ac:dyDescent="0.2"/>
  <cols>
    <col min="2" max="3" width="9.140625" style="9"/>
  </cols>
  <sheetData>
    <row r="1" spans="1:3" x14ac:dyDescent="0.2">
      <c r="A1" t="s">
        <v>34</v>
      </c>
      <c r="C1" s="16"/>
    </row>
    <row r="2" spans="1:3" x14ac:dyDescent="0.2">
      <c r="A2" t="s">
        <v>35</v>
      </c>
      <c r="C2" s="16"/>
    </row>
    <row r="3" spans="1:3" x14ac:dyDescent="0.2">
      <c r="A3" t="s">
        <v>18</v>
      </c>
      <c r="C3" s="16"/>
    </row>
    <row r="4" spans="1:3" x14ac:dyDescent="0.2">
      <c r="A4" t="s">
        <v>29</v>
      </c>
      <c r="C4" s="16"/>
    </row>
    <row r="5" spans="1:3" x14ac:dyDescent="0.2">
      <c r="A5" t="s">
        <v>4</v>
      </c>
      <c r="C5" s="16"/>
    </row>
    <row r="6" spans="1:3" x14ac:dyDescent="0.2">
      <c r="C6" s="16"/>
    </row>
    <row r="7" spans="1:3" x14ac:dyDescent="0.2">
      <c r="B7" s="9" t="s">
        <v>5</v>
      </c>
      <c r="C7" s="37" t="s">
        <v>290</v>
      </c>
    </row>
    <row r="8" spans="1:3" x14ac:dyDescent="0.2">
      <c r="C8" s="16"/>
    </row>
    <row r="9" spans="1:3" x14ac:dyDescent="0.2">
      <c r="A9" s="9">
        <v>2009</v>
      </c>
      <c r="B9" s="8">
        <v>8969</v>
      </c>
      <c r="C9" s="16"/>
    </row>
    <row r="10" spans="1:3" x14ac:dyDescent="0.2">
      <c r="A10" s="9">
        <v>2010</v>
      </c>
      <c r="B10" s="8">
        <v>9210</v>
      </c>
      <c r="C10" s="16">
        <f t="shared" ref="C10:C19" si="0">((B10/B9)-1)</f>
        <v>2.6870331140595338E-2</v>
      </c>
    </row>
    <row r="11" spans="1:3" x14ac:dyDescent="0.2">
      <c r="A11" s="9">
        <v>2011</v>
      </c>
      <c r="B11" s="8">
        <v>8997</v>
      </c>
      <c r="C11" s="16">
        <f t="shared" si="0"/>
        <v>-2.3127035830618925E-2</v>
      </c>
    </row>
    <row r="12" spans="1:3" x14ac:dyDescent="0.2">
      <c r="A12" s="9">
        <v>2012</v>
      </c>
      <c r="B12" s="8">
        <v>8959</v>
      </c>
      <c r="C12" s="16">
        <f t="shared" si="0"/>
        <v>-4.2236300989219044E-3</v>
      </c>
    </row>
    <row r="13" spans="1:3" x14ac:dyDescent="0.2">
      <c r="A13" s="9">
        <v>2013</v>
      </c>
      <c r="B13" s="8">
        <v>8896</v>
      </c>
      <c r="C13" s="16">
        <f t="shared" si="0"/>
        <v>-7.0320348253153364E-3</v>
      </c>
    </row>
    <row r="14" spans="1:3" x14ac:dyDescent="0.2">
      <c r="A14" s="9">
        <v>2014</v>
      </c>
      <c r="B14" s="8">
        <v>8639</v>
      </c>
      <c r="C14" s="16">
        <f t="shared" si="0"/>
        <v>-2.8889388489208634E-2</v>
      </c>
    </row>
    <row r="15" spans="1:3" x14ac:dyDescent="0.2">
      <c r="A15" s="9">
        <v>2015</v>
      </c>
      <c r="B15" s="8">
        <v>9208</v>
      </c>
      <c r="C15" s="16">
        <f t="shared" si="0"/>
        <v>6.5864104641740973E-2</v>
      </c>
    </row>
    <row r="16" spans="1:3" x14ac:dyDescent="0.2">
      <c r="A16" s="9">
        <v>2016</v>
      </c>
      <c r="B16" s="8">
        <v>9480</v>
      </c>
      <c r="C16" s="16">
        <f t="shared" si="0"/>
        <v>2.9539530842745521E-2</v>
      </c>
    </row>
    <row r="17" spans="1:3" x14ac:dyDescent="0.2">
      <c r="A17" s="9">
        <v>2017</v>
      </c>
      <c r="B17" s="8">
        <v>9297</v>
      </c>
      <c r="C17" s="16">
        <f t="shared" si="0"/>
        <v>-1.9303797468354422E-2</v>
      </c>
    </row>
    <row r="18" spans="1:3" x14ac:dyDescent="0.2">
      <c r="A18" s="9">
        <v>2018</v>
      </c>
      <c r="B18" s="8">
        <v>9317</v>
      </c>
      <c r="C18" s="16">
        <f t="shared" si="0"/>
        <v>2.1512315800795712E-3</v>
      </c>
    </row>
    <row r="19" spans="1:3" x14ac:dyDescent="0.2">
      <c r="A19" s="9">
        <v>2019</v>
      </c>
      <c r="B19" s="8">
        <v>9379</v>
      </c>
      <c r="C19" s="16">
        <f t="shared" si="0"/>
        <v>6.6545025222710663E-3</v>
      </c>
    </row>
    <row r="21" spans="1:3" x14ac:dyDescent="0.2">
      <c r="B21" s="9" t="s">
        <v>137</v>
      </c>
      <c r="C21" s="16">
        <f>((B19/B9)^(1/(A19-A9)))-1</f>
        <v>4.4799009257738831E-3</v>
      </c>
    </row>
    <row r="22" spans="1:3" x14ac:dyDescent="0.2">
      <c r="B22" s="19" t="s">
        <v>138</v>
      </c>
      <c r="C22" s="17">
        <v>4.7000000000000002E-3</v>
      </c>
    </row>
    <row r="23" spans="1:3" x14ac:dyDescent="0.2">
      <c r="B23" s="20" t="s">
        <v>140</v>
      </c>
      <c r="C23" s="18">
        <f>AVERAGE(C21:C22)</f>
        <v>4.5899504628869412E-3</v>
      </c>
    </row>
  </sheetData>
  <phoneticPr fontId="0" type="noConversion"/>
  <pageMargins left="0.5" right="0.5" top="1" bottom="1" header="0.5" footer="0.5"/>
  <pageSetup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C6" sqref="C6:C7"/>
    </sheetView>
  </sheetViews>
  <sheetFormatPr defaultRowHeight="12.75" x14ac:dyDescent="0.2"/>
  <cols>
    <col min="2" max="3" width="9.140625" style="9"/>
  </cols>
  <sheetData>
    <row r="1" spans="1:3" x14ac:dyDescent="0.2">
      <c r="A1" t="s">
        <v>36</v>
      </c>
      <c r="C1" s="16"/>
    </row>
    <row r="2" spans="1:3" x14ac:dyDescent="0.2">
      <c r="A2" t="s">
        <v>37</v>
      </c>
      <c r="C2" s="16"/>
    </row>
    <row r="3" spans="1:3" x14ac:dyDescent="0.2">
      <c r="A3" t="s">
        <v>18</v>
      </c>
      <c r="C3" s="16"/>
    </row>
    <row r="4" spans="1:3" x14ac:dyDescent="0.2">
      <c r="A4" t="s">
        <v>19</v>
      </c>
      <c r="C4" s="16"/>
    </row>
    <row r="5" spans="1:3" x14ac:dyDescent="0.2">
      <c r="A5" t="s">
        <v>11</v>
      </c>
      <c r="C5" s="16"/>
    </row>
    <row r="6" spans="1:3" x14ac:dyDescent="0.2">
      <c r="C6" s="16"/>
    </row>
    <row r="7" spans="1:3" x14ac:dyDescent="0.2">
      <c r="B7" s="9" t="s">
        <v>5</v>
      </c>
      <c r="C7" s="37" t="s">
        <v>290</v>
      </c>
    </row>
    <row r="8" spans="1:3" x14ac:dyDescent="0.2">
      <c r="C8" s="16"/>
    </row>
    <row r="9" spans="1:3" x14ac:dyDescent="0.2">
      <c r="A9" s="9">
        <v>2009</v>
      </c>
      <c r="B9" s="8">
        <v>16054</v>
      </c>
      <c r="C9" s="16"/>
    </row>
    <row r="10" spans="1:3" x14ac:dyDescent="0.2">
      <c r="A10" s="9">
        <v>2010</v>
      </c>
      <c r="B10" s="9">
        <v>16371</v>
      </c>
      <c r="C10" s="16">
        <f t="shared" ref="C10:C19" si="0">((B10/B9)-1)</f>
        <v>1.9745857730160798E-2</v>
      </c>
    </row>
    <row r="11" spans="1:3" x14ac:dyDescent="0.2">
      <c r="A11" s="9">
        <v>2011</v>
      </c>
      <c r="B11" s="9">
        <v>16026</v>
      </c>
      <c r="C11" s="16">
        <f t="shared" si="0"/>
        <v>-2.1073850100787994E-2</v>
      </c>
    </row>
    <row r="12" spans="1:3" x14ac:dyDescent="0.2">
      <c r="A12" s="9">
        <v>2012</v>
      </c>
      <c r="B12" s="9">
        <v>16095</v>
      </c>
      <c r="C12" s="16">
        <f t="shared" si="0"/>
        <v>4.3055035567203248E-3</v>
      </c>
    </row>
    <row r="13" spans="1:3" x14ac:dyDescent="0.2">
      <c r="A13" s="9">
        <v>2013</v>
      </c>
      <c r="B13" s="9">
        <v>16118</v>
      </c>
      <c r="C13" s="16">
        <f t="shared" si="0"/>
        <v>1.4290152221185792E-3</v>
      </c>
    </row>
    <row r="14" spans="1:3" x14ac:dyDescent="0.2">
      <c r="A14" s="9">
        <v>2014</v>
      </c>
      <c r="B14" s="9">
        <v>16326</v>
      </c>
      <c r="C14" s="16">
        <f t="shared" si="0"/>
        <v>1.2904826901600774E-2</v>
      </c>
    </row>
    <row r="15" spans="1:3" x14ac:dyDescent="0.2">
      <c r="A15" s="9">
        <v>2015</v>
      </c>
      <c r="B15" s="9">
        <v>16447</v>
      </c>
      <c r="C15" s="16">
        <f t="shared" si="0"/>
        <v>7.4114908734534968E-3</v>
      </c>
    </row>
    <row r="16" spans="1:3" x14ac:dyDescent="0.2">
      <c r="A16" s="9">
        <v>2016</v>
      </c>
      <c r="B16" s="9">
        <v>16587</v>
      </c>
      <c r="C16" s="16">
        <f t="shared" si="0"/>
        <v>8.5121906730711849E-3</v>
      </c>
    </row>
    <row r="17" spans="1:3" x14ac:dyDescent="0.2">
      <c r="A17" s="9">
        <v>2017</v>
      </c>
      <c r="B17" s="9">
        <v>16418</v>
      </c>
      <c r="C17" s="16">
        <f t="shared" si="0"/>
        <v>-1.0188701995538674E-2</v>
      </c>
    </row>
    <row r="18" spans="1:3" x14ac:dyDescent="0.2">
      <c r="A18" s="9">
        <v>2018</v>
      </c>
      <c r="B18" s="9">
        <v>16461</v>
      </c>
      <c r="C18" s="16">
        <f t="shared" si="0"/>
        <v>2.6190766232183638E-3</v>
      </c>
    </row>
    <row r="19" spans="1:3" x14ac:dyDescent="0.2">
      <c r="A19" s="9">
        <v>2019</v>
      </c>
      <c r="B19" s="9">
        <v>16791</v>
      </c>
      <c r="C19" s="16">
        <f t="shared" si="0"/>
        <v>2.0047384727537754E-2</v>
      </c>
    </row>
    <row r="20" spans="1:3" x14ac:dyDescent="0.2">
      <c r="A20" s="9"/>
      <c r="C20" s="16"/>
    </row>
    <row r="21" spans="1:3" x14ac:dyDescent="0.2">
      <c r="B21" s="9" t="s">
        <v>137</v>
      </c>
      <c r="C21" s="16">
        <f>((B19/B9)^(1/(A19-A9)))-1</f>
        <v>4.4985872861988963E-3</v>
      </c>
    </row>
    <row r="22" spans="1:3" x14ac:dyDescent="0.2">
      <c r="B22" s="19" t="s">
        <v>138</v>
      </c>
      <c r="C22" s="17">
        <v>3.5999999999999999E-3</v>
      </c>
    </row>
    <row r="23" spans="1:3" x14ac:dyDescent="0.2">
      <c r="B23" s="20" t="s">
        <v>140</v>
      </c>
      <c r="C23" s="18">
        <f>AVERAGE(C21:C22)</f>
        <v>4.0492936430994476E-3</v>
      </c>
    </row>
  </sheetData>
  <phoneticPr fontId="0" type="noConversion"/>
  <pageMargins left="0.5" right="0.5" top="1" bottom="1" header="0.5" footer="0.5"/>
  <pageSetup orientation="landscape" verticalDpi="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C23"/>
  <sheetViews>
    <sheetView workbookViewId="0">
      <selection activeCell="C6" sqref="C6:C7"/>
    </sheetView>
  </sheetViews>
  <sheetFormatPr defaultRowHeight="12.75" x14ac:dyDescent="0.2"/>
  <cols>
    <col min="2" max="3" width="9.140625" style="9"/>
  </cols>
  <sheetData>
    <row r="1" spans="1:3" x14ac:dyDescent="0.2">
      <c r="A1" t="s">
        <v>38</v>
      </c>
      <c r="C1" s="16"/>
    </row>
    <row r="2" spans="1:3" x14ac:dyDescent="0.2">
      <c r="A2" t="s">
        <v>39</v>
      </c>
      <c r="C2" s="16"/>
    </row>
    <row r="3" spans="1:3" x14ac:dyDescent="0.2">
      <c r="A3" t="s">
        <v>27</v>
      </c>
      <c r="C3" s="16"/>
    </row>
    <row r="4" spans="1:3" x14ac:dyDescent="0.2">
      <c r="A4" t="s">
        <v>19</v>
      </c>
      <c r="C4" s="16"/>
    </row>
    <row r="5" spans="1:3" x14ac:dyDescent="0.2">
      <c r="A5" t="s">
        <v>24</v>
      </c>
      <c r="C5" s="16"/>
    </row>
    <row r="6" spans="1:3" x14ac:dyDescent="0.2">
      <c r="C6" s="16"/>
    </row>
    <row r="7" spans="1:3" x14ac:dyDescent="0.2">
      <c r="B7" s="9" t="s">
        <v>5</v>
      </c>
      <c r="C7" s="37" t="s">
        <v>290</v>
      </c>
    </row>
    <row r="8" spans="1:3" x14ac:dyDescent="0.2">
      <c r="C8" s="16"/>
    </row>
    <row r="9" spans="1:3" x14ac:dyDescent="0.2">
      <c r="A9" s="9">
        <v>2009</v>
      </c>
      <c r="B9" s="8">
        <v>43000</v>
      </c>
      <c r="C9" s="16"/>
    </row>
    <row r="10" spans="1:3" x14ac:dyDescent="0.2">
      <c r="A10" s="9">
        <v>2010</v>
      </c>
      <c r="B10" s="8">
        <v>44153</v>
      </c>
      <c r="C10" s="16">
        <f t="shared" ref="C10:C19" si="0">((B10/B9)-1)</f>
        <v>2.6813953488372011E-2</v>
      </c>
    </row>
    <row r="11" spans="1:3" x14ac:dyDescent="0.2">
      <c r="A11" s="9">
        <v>2011</v>
      </c>
      <c r="B11" s="8">
        <v>43127</v>
      </c>
      <c r="C11" s="16">
        <f t="shared" si="0"/>
        <v>-2.3237379113537071E-2</v>
      </c>
    </row>
    <row r="12" spans="1:3" x14ac:dyDescent="0.2">
      <c r="A12" s="9">
        <v>2012</v>
      </c>
      <c r="B12" s="8">
        <v>42501</v>
      </c>
      <c r="C12" s="16">
        <f t="shared" si="0"/>
        <v>-1.451526885709653E-2</v>
      </c>
    </row>
    <row r="13" spans="1:3" x14ac:dyDescent="0.2">
      <c r="A13" s="9">
        <v>2013</v>
      </c>
      <c r="B13" s="8">
        <v>42963</v>
      </c>
      <c r="C13" s="16">
        <f t="shared" si="0"/>
        <v>1.0870332462765475E-2</v>
      </c>
    </row>
    <row r="14" spans="1:3" x14ac:dyDescent="0.2">
      <c r="A14" s="9">
        <v>2014</v>
      </c>
      <c r="B14" s="8">
        <v>43400</v>
      </c>
      <c r="C14" s="16">
        <f t="shared" si="0"/>
        <v>1.0171542955566437E-2</v>
      </c>
    </row>
    <row r="15" spans="1:3" x14ac:dyDescent="0.2">
      <c r="A15" s="9">
        <v>2015</v>
      </c>
      <c r="B15" s="8">
        <v>44865</v>
      </c>
      <c r="C15" s="16">
        <f t="shared" si="0"/>
        <v>3.3755760368663568E-2</v>
      </c>
    </row>
    <row r="16" spans="1:3" x14ac:dyDescent="0.2">
      <c r="A16" s="9">
        <v>2016</v>
      </c>
      <c r="B16" s="8">
        <v>45993</v>
      </c>
      <c r="C16" s="16">
        <f t="shared" si="0"/>
        <v>2.514209294550307E-2</v>
      </c>
    </row>
    <row r="17" spans="1:3" x14ac:dyDescent="0.2">
      <c r="A17" s="9">
        <v>2017</v>
      </c>
      <c r="B17" s="8">
        <v>46389</v>
      </c>
      <c r="C17" s="16">
        <f t="shared" si="0"/>
        <v>8.6100058704585702E-3</v>
      </c>
    </row>
    <row r="18" spans="1:3" x14ac:dyDescent="0.2">
      <c r="A18" s="9">
        <v>2018</v>
      </c>
      <c r="B18" s="8">
        <v>47810</v>
      </c>
      <c r="C18" s="16">
        <f t="shared" si="0"/>
        <v>3.0632261958654095E-2</v>
      </c>
    </row>
    <row r="19" spans="1:3" x14ac:dyDescent="0.2">
      <c r="A19" s="9">
        <v>2019</v>
      </c>
      <c r="B19" s="8">
        <v>48697</v>
      </c>
      <c r="C19" s="16">
        <f t="shared" si="0"/>
        <v>1.8552604057728406E-2</v>
      </c>
    </row>
    <row r="21" spans="1:3" x14ac:dyDescent="0.2">
      <c r="B21" s="9" t="s">
        <v>137</v>
      </c>
      <c r="C21" s="16">
        <f>((B19/B9)^(1/(A19-A9)))-1</f>
        <v>1.2519451412351446E-2</v>
      </c>
    </row>
    <row r="22" spans="1:3" x14ac:dyDescent="0.2">
      <c r="B22" s="19" t="s">
        <v>138</v>
      </c>
      <c r="C22" s="17">
        <v>1.24E-2</v>
      </c>
    </row>
    <row r="23" spans="1:3" x14ac:dyDescent="0.2">
      <c r="B23" s="20" t="s">
        <v>140</v>
      </c>
      <c r="C23" s="18">
        <f>AVERAGE(C21:C22)</f>
        <v>1.2459725706175723E-2</v>
      </c>
    </row>
  </sheetData>
  <phoneticPr fontId="0" type="noConversion"/>
  <pageMargins left="0.5" right="0.5" top="1" bottom="1" header="0.5" footer="0.5"/>
  <pageSetup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C6" sqref="C6:C7"/>
    </sheetView>
  </sheetViews>
  <sheetFormatPr defaultRowHeight="12.75" x14ac:dyDescent="0.2"/>
  <cols>
    <col min="2" max="3" width="9.140625" style="9"/>
  </cols>
  <sheetData>
    <row r="1" spans="1:3" x14ac:dyDescent="0.2">
      <c r="A1" t="s">
        <v>40</v>
      </c>
      <c r="C1" s="16"/>
    </row>
    <row r="2" spans="1:3" x14ac:dyDescent="0.2">
      <c r="A2" t="s">
        <v>41</v>
      </c>
      <c r="C2" s="16"/>
    </row>
    <row r="3" spans="1:3" x14ac:dyDescent="0.2">
      <c r="A3" t="s">
        <v>27</v>
      </c>
      <c r="C3" s="16"/>
    </row>
    <row r="4" spans="1:3" x14ac:dyDescent="0.2">
      <c r="A4" t="s">
        <v>19</v>
      </c>
      <c r="C4" s="16"/>
    </row>
    <row r="5" spans="1:3" x14ac:dyDescent="0.2">
      <c r="A5" t="s">
        <v>24</v>
      </c>
      <c r="C5" s="16"/>
    </row>
    <row r="6" spans="1:3" x14ac:dyDescent="0.2">
      <c r="C6" s="16"/>
    </row>
    <row r="7" spans="1:3" x14ac:dyDescent="0.2">
      <c r="B7" s="9" t="s">
        <v>5</v>
      </c>
      <c r="C7" s="37" t="s">
        <v>290</v>
      </c>
    </row>
    <row r="8" spans="1:3" x14ac:dyDescent="0.2">
      <c r="C8" s="16"/>
    </row>
    <row r="9" spans="1:3" x14ac:dyDescent="0.2">
      <c r="A9" s="9">
        <v>2009</v>
      </c>
      <c r="B9" s="8">
        <v>72000</v>
      </c>
      <c r="C9" s="16"/>
    </row>
    <row r="10" spans="1:3" x14ac:dyDescent="0.2">
      <c r="A10" s="9">
        <v>2010</v>
      </c>
      <c r="B10" s="8">
        <v>72644</v>
      </c>
      <c r="C10" s="16">
        <f t="shared" ref="C10:C19" si="0">((B10/B9)-1)</f>
        <v>8.9444444444444215E-3</v>
      </c>
    </row>
    <row r="11" spans="1:3" x14ac:dyDescent="0.2">
      <c r="A11" s="9">
        <v>2011</v>
      </c>
      <c r="B11" s="9">
        <v>71180</v>
      </c>
      <c r="C11" s="16">
        <f t="shared" si="0"/>
        <v>-2.0153075271185483E-2</v>
      </c>
    </row>
    <row r="12" spans="1:3" x14ac:dyDescent="0.2">
      <c r="A12" s="9">
        <v>2012</v>
      </c>
      <c r="B12" s="9">
        <v>70046</v>
      </c>
      <c r="C12" s="16">
        <f t="shared" si="0"/>
        <v>-1.5931441416128123E-2</v>
      </c>
    </row>
    <row r="13" spans="1:3" x14ac:dyDescent="0.2">
      <c r="A13" s="9">
        <v>2013</v>
      </c>
      <c r="B13" s="9">
        <v>71142</v>
      </c>
      <c r="C13" s="16">
        <f t="shared" si="0"/>
        <v>1.5646860634440207E-2</v>
      </c>
    </row>
    <row r="14" spans="1:3" x14ac:dyDescent="0.2">
      <c r="A14" s="9">
        <v>2014</v>
      </c>
      <c r="B14" s="9">
        <v>72640</v>
      </c>
      <c r="C14" s="16">
        <f t="shared" si="0"/>
        <v>2.1056478592111461E-2</v>
      </c>
    </row>
    <row r="15" spans="1:3" x14ac:dyDescent="0.2">
      <c r="A15" s="9">
        <v>2015</v>
      </c>
      <c r="B15" s="9">
        <v>72977</v>
      </c>
      <c r="C15" s="16">
        <f t="shared" si="0"/>
        <v>4.6393171806167199E-3</v>
      </c>
    </row>
    <row r="16" spans="1:3" x14ac:dyDescent="0.2">
      <c r="A16" s="9">
        <v>2016</v>
      </c>
      <c r="B16" s="9">
        <v>74816</v>
      </c>
      <c r="C16" s="16">
        <f t="shared" si="0"/>
        <v>2.5199720459870845E-2</v>
      </c>
    </row>
    <row r="17" spans="1:3" x14ac:dyDescent="0.2">
      <c r="A17" s="9">
        <v>2017</v>
      </c>
      <c r="B17" s="9">
        <v>77535</v>
      </c>
      <c r="C17" s="16">
        <f t="shared" si="0"/>
        <v>3.6342493584260005E-2</v>
      </c>
    </row>
    <row r="18" spans="1:3" x14ac:dyDescent="0.2">
      <c r="A18" s="9">
        <v>2018</v>
      </c>
      <c r="B18" s="9">
        <v>77246</v>
      </c>
      <c r="C18" s="16">
        <f t="shared" si="0"/>
        <v>-3.7273489391888015E-3</v>
      </c>
    </row>
    <row r="19" spans="1:3" x14ac:dyDescent="0.2">
      <c r="A19" s="9">
        <v>2019</v>
      </c>
      <c r="B19" s="9">
        <v>77332</v>
      </c>
      <c r="C19" s="16">
        <f t="shared" si="0"/>
        <v>1.113326256375835E-3</v>
      </c>
    </row>
    <row r="21" spans="1:3" x14ac:dyDescent="0.2">
      <c r="B21" s="9" t="s">
        <v>137</v>
      </c>
      <c r="C21" s="16">
        <f>((B19/B9)^(1/(A19-A9)))-1</f>
        <v>7.1697527247889248E-3</v>
      </c>
    </row>
    <row r="22" spans="1:3" x14ac:dyDescent="0.2">
      <c r="B22" s="19" t="s">
        <v>138</v>
      </c>
      <c r="C22" s="17">
        <v>9.1999999999999998E-3</v>
      </c>
    </row>
    <row r="23" spans="1:3" x14ac:dyDescent="0.2">
      <c r="B23" s="20" t="s">
        <v>140</v>
      </c>
      <c r="C23" s="18">
        <f>AVERAGE(C21:C22)</f>
        <v>8.1848763623944623E-3</v>
      </c>
    </row>
  </sheetData>
  <phoneticPr fontId="0" type="noConversion"/>
  <pageMargins left="0.5" right="0.5" top="1" bottom="1" header="0.5" footer="0.5"/>
  <pageSetup orientation="landscape" verticalDpi="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C6" sqref="C6:C7"/>
    </sheetView>
  </sheetViews>
  <sheetFormatPr defaultRowHeight="12.75" x14ac:dyDescent="0.2"/>
  <cols>
    <col min="3" max="3" width="9.140625" style="9"/>
  </cols>
  <sheetData>
    <row r="1" spans="1:3" x14ac:dyDescent="0.2">
      <c r="A1" t="s">
        <v>42</v>
      </c>
      <c r="C1" s="16"/>
    </row>
    <row r="2" spans="1:3" x14ac:dyDescent="0.2">
      <c r="A2" t="s">
        <v>43</v>
      </c>
      <c r="C2" s="16"/>
    </row>
    <row r="3" spans="1:3" x14ac:dyDescent="0.2">
      <c r="A3" t="s">
        <v>27</v>
      </c>
      <c r="C3" s="16"/>
    </row>
    <row r="4" spans="1:3" x14ac:dyDescent="0.2">
      <c r="A4" t="s">
        <v>19</v>
      </c>
      <c r="C4" s="16"/>
    </row>
    <row r="5" spans="1:3" x14ac:dyDescent="0.2">
      <c r="A5" t="s">
        <v>24</v>
      </c>
      <c r="C5" s="16"/>
    </row>
    <row r="6" spans="1:3" x14ac:dyDescent="0.2">
      <c r="C6" s="16"/>
    </row>
    <row r="7" spans="1:3" x14ac:dyDescent="0.2">
      <c r="B7" s="9" t="s">
        <v>5</v>
      </c>
      <c r="C7" s="37" t="s">
        <v>290</v>
      </c>
    </row>
    <row r="8" spans="1:3" x14ac:dyDescent="0.2">
      <c r="C8" s="16"/>
    </row>
    <row r="9" spans="1:3" x14ac:dyDescent="0.2">
      <c r="A9" s="9">
        <v>2009</v>
      </c>
      <c r="B9" s="5">
        <v>39000</v>
      </c>
      <c r="C9" s="16"/>
    </row>
    <row r="10" spans="1:3" x14ac:dyDescent="0.2">
      <c r="A10" s="9">
        <v>2010</v>
      </c>
      <c r="B10" s="5">
        <v>38371</v>
      </c>
      <c r="C10" s="16">
        <f t="shared" ref="C10:C19" si="0">((B10/B9)-1)</f>
        <v>-1.612820512820512E-2</v>
      </c>
    </row>
    <row r="11" spans="1:3" x14ac:dyDescent="0.2">
      <c r="A11" s="9">
        <v>2011</v>
      </c>
      <c r="B11" s="5">
        <v>37664</v>
      </c>
      <c r="C11" s="16">
        <f t="shared" si="0"/>
        <v>-1.8425373328815997E-2</v>
      </c>
    </row>
    <row r="12" spans="1:3" x14ac:dyDescent="0.2">
      <c r="A12" s="9">
        <v>2012</v>
      </c>
      <c r="B12" s="5">
        <v>37388</v>
      </c>
      <c r="C12" s="16">
        <f t="shared" si="0"/>
        <v>-7.3279524214103775E-3</v>
      </c>
    </row>
    <row r="13" spans="1:3" x14ac:dyDescent="0.2">
      <c r="A13" s="9">
        <v>2013</v>
      </c>
      <c r="B13" s="5">
        <v>37746</v>
      </c>
      <c r="C13" s="16">
        <f t="shared" si="0"/>
        <v>9.5752647908420307E-3</v>
      </c>
    </row>
    <row r="14" spans="1:3" x14ac:dyDescent="0.2">
      <c r="A14" s="9">
        <v>2014</v>
      </c>
      <c r="B14" s="5">
        <v>38153</v>
      </c>
      <c r="C14" s="16">
        <f t="shared" si="0"/>
        <v>1.0782599480739785E-2</v>
      </c>
    </row>
    <row r="15" spans="1:3" x14ac:dyDescent="0.2">
      <c r="A15" s="9">
        <v>2015</v>
      </c>
      <c r="B15" s="5">
        <v>39351</v>
      </c>
      <c r="C15" s="16">
        <f t="shared" si="0"/>
        <v>3.1399889916913448E-2</v>
      </c>
    </row>
    <row r="16" spans="1:3" x14ac:dyDescent="0.2">
      <c r="A16" s="9">
        <v>2016</v>
      </c>
      <c r="B16" s="5">
        <v>39628</v>
      </c>
      <c r="C16" s="16">
        <f t="shared" si="0"/>
        <v>7.0392112017483299E-3</v>
      </c>
    </row>
    <row r="17" spans="1:3" x14ac:dyDescent="0.2">
      <c r="A17" s="9">
        <v>2017</v>
      </c>
      <c r="B17" s="5">
        <v>38198</v>
      </c>
      <c r="C17" s="16">
        <f t="shared" si="0"/>
        <v>-3.6085596043201829E-2</v>
      </c>
    </row>
    <row r="18" spans="1:3" x14ac:dyDescent="0.2">
      <c r="A18" s="9">
        <v>2018</v>
      </c>
      <c r="B18" s="5">
        <v>38513</v>
      </c>
      <c r="C18" s="16">
        <f t="shared" si="0"/>
        <v>8.2465050526205896E-3</v>
      </c>
    </row>
    <row r="19" spans="1:3" x14ac:dyDescent="0.2">
      <c r="A19" s="9">
        <v>2019</v>
      </c>
      <c r="B19" s="5">
        <v>38641</v>
      </c>
      <c r="C19" s="16">
        <f t="shared" si="0"/>
        <v>3.3235530859709872E-3</v>
      </c>
    </row>
    <row r="21" spans="1:3" x14ac:dyDescent="0.2">
      <c r="B21" t="s">
        <v>137</v>
      </c>
      <c r="C21" s="16">
        <f>((B19/B9)^(1/(A19-A9)))-1</f>
        <v>-9.2434824701848051E-4</v>
      </c>
    </row>
    <row r="22" spans="1:3" x14ac:dyDescent="0.2">
      <c r="B22" s="14" t="s">
        <v>138</v>
      </c>
      <c r="C22" s="17">
        <v>1.5E-3</v>
      </c>
    </row>
    <row r="23" spans="1:3" x14ac:dyDescent="0.2">
      <c r="B23" s="15" t="s">
        <v>140</v>
      </c>
      <c r="C23" s="18">
        <f>AVERAGE(C21:C22)</f>
        <v>2.8782587649075976E-4</v>
      </c>
    </row>
  </sheetData>
  <phoneticPr fontId="0" type="noConversion"/>
  <pageMargins left="0.5" right="0.5" top="1" bottom="1" header="0.5" footer="0.5"/>
  <pageSetup orientation="landscape" verticalDpi="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C6" sqref="C6:C7"/>
    </sheetView>
  </sheetViews>
  <sheetFormatPr defaultRowHeight="12.75" x14ac:dyDescent="0.2"/>
  <cols>
    <col min="3" max="3" width="9.140625" style="9"/>
  </cols>
  <sheetData>
    <row r="1" spans="1:3" x14ac:dyDescent="0.2">
      <c r="A1" t="s">
        <v>285</v>
      </c>
      <c r="C1" s="16"/>
    </row>
    <row r="2" spans="1:3" x14ac:dyDescent="0.2">
      <c r="A2" t="s">
        <v>286</v>
      </c>
      <c r="C2" s="16"/>
    </row>
    <row r="3" spans="1:3" x14ac:dyDescent="0.2">
      <c r="A3" t="s">
        <v>18</v>
      </c>
      <c r="C3" s="16"/>
    </row>
    <row r="4" spans="1:3" x14ac:dyDescent="0.2">
      <c r="A4" t="s">
        <v>19</v>
      </c>
      <c r="C4" s="16"/>
    </row>
    <row r="5" spans="1:3" x14ac:dyDescent="0.2">
      <c r="A5" t="s">
        <v>52</v>
      </c>
      <c r="C5" s="16"/>
    </row>
    <row r="6" spans="1:3" x14ac:dyDescent="0.2">
      <c r="C6" s="16"/>
    </row>
    <row r="7" spans="1:3" x14ac:dyDescent="0.2">
      <c r="B7" s="9" t="s">
        <v>5</v>
      </c>
      <c r="C7" s="37" t="s">
        <v>290</v>
      </c>
    </row>
    <row r="8" spans="1:3" x14ac:dyDescent="0.2">
      <c r="C8" s="16"/>
    </row>
    <row r="9" spans="1:3" x14ac:dyDescent="0.2">
      <c r="A9" s="9">
        <v>2009</v>
      </c>
      <c r="B9" s="9"/>
      <c r="C9" s="16"/>
    </row>
    <row r="10" spans="1:3" x14ac:dyDescent="0.2">
      <c r="A10" s="9">
        <v>2010</v>
      </c>
      <c r="B10" s="9">
        <v>10146</v>
      </c>
      <c r="C10" s="16"/>
    </row>
    <row r="11" spans="1:3" x14ac:dyDescent="0.2">
      <c r="A11" s="9">
        <v>2011</v>
      </c>
      <c r="B11" s="9">
        <v>9701</v>
      </c>
      <c r="C11" s="16">
        <f t="shared" ref="C11:C19" si="0">((B11/B10)-1)</f>
        <v>-4.3859649122807043E-2</v>
      </c>
    </row>
    <row r="12" spans="1:3" x14ac:dyDescent="0.2">
      <c r="A12" s="9">
        <v>2012</v>
      </c>
      <c r="B12" s="9">
        <v>9974</v>
      </c>
      <c r="C12" s="16">
        <f t="shared" si="0"/>
        <v>2.8141428718688744E-2</v>
      </c>
    </row>
    <row r="13" spans="1:3" x14ac:dyDescent="0.2">
      <c r="A13" s="9">
        <v>2013</v>
      </c>
      <c r="B13" s="9">
        <v>11005</v>
      </c>
      <c r="C13" s="16">
        <f t="shared" si="0"/>
        <v>0.10336875877280938</v>
      </c>
    </row>
    <row r="14" spans="1:3" x14ac:dyDescent="0.2">
      <c r="A14" s="9">
        <v>2014</v>
      </c>
      <c r="B14" s="9">
        <v>11417</v>
      </c>
      <c r="C14" s="16">
        <f t="shared" si="0"/>
        <v>3.7437528396183639E-2</v>
      </c>
    </row>
    <row r="15" spans="1:3" x14ac:dyDescent="0.2">
      <c r="A15" s="9">
        <v>2015</v>
      </c>
      <c r="B15" s="9">
        <v>11859</v>
      </c>
      <c r="C15" s="16">
        <f t="shared" si="0"/>
        <v>3.8714198125602062E-2</v>
      </c>
    </row>
    <row r="16" spans="1:3" x14ac:dyDescent="0.2">
      <c r="A16" s="9">
        <v>2016</v>
      </c>
      <c r="B16" s="9">
        <v>12063</v>
      </c>
      <c r="C16" s="16">
        <f t="shared" si="0"/>
        <v>1.7202124968378474E-2</v>
      </c>
    </row>
    <row r="17" spans="1:3" x14ac:dyDescent="0.2">
      <c r="A17" s="9">
        <v>2017</v>
      </c>
      <c r="B17" s="9">
        <v>11483</v>
      </c>
      <c r="C17" s="16">
        <f t="shared" si="0"/>
        <v>-4.8080908563375657E-2</v>
      </c>
    </row>
    <row r="18" spans="1:3" x14ac:dyDescent="0.2">
      <c r="A18" s="9">
        <v>2018</v>
      </c>
      <c r="B18" s="9">
        <v>11469</v>
      </c>
      <c r="C18" s="16">
        <f t="shared" si="0"/>
        <v>-1.2191935905251361E-3</v>
      </c>
    </row>
    <row r="19" spans="1:3" x14ac:dyDescent="0.2">
      <c r="A19" s="9">
        <v>2019</v>
      </c>
      <c r="B19" s="9">
        <v>11428</v>
      </c>
      <c r="C19" s="16">
        <f t="shared" si="0"/>
        <v>-3.5748539541372581E-3</v>
      </c>
    </row>
    <row r="21" spans="1:3" x14ac:dyDescent="0.2">
      <c r="B21" t="s">
        <v>137</v>
      </c>
      <c r="C21" s="16">
        <f>((B19/B10)^(1/(A19-A10))-1)</f>
        <v>1.3308552510434613E-2</v>
      </c>
    </row>
    <row r="22" spans="1:3" x14ac:dyDescent="0.2">
      <c r="B22" s="14" t="s">
        <v>138</v>
      </c>
      <c r="C22" s="17">
        <v>1.9800000000000002E-2</v>
      </c>
    </row>
    <row r="23" spans="1:3" x14ac:dyDescent="0.2">
      <c r="B23" s="15" t="s">
        <v>140</v>
      </c>
      <c r="C23" s="18">
        <f>AVERAGE(C21:C22)</f>
        <v>1.6554276255217305E-2</v>
      </c>
    </row>
  </sheetData>
  <pageMargins left="0.5" right="0.5" top="1" bottom="1" header="0.5" footer="0.5"/>
  <pageSetup orientation="landscape" verticalDpi="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C6" sqref="C6:C7"/>
    </sheetView>
  </sheetViews>
  <sheetFormatPr defaultRowHeight="12.75" x14ac:dyDescent="0.2"/>
  <cols>
    <col min="3" max="3" width="9.140625" style="9"/>
  </cols>
  <sheetData>
    <row r="1" spans="1:3" x14ac:dyDescent="0.2">
      <c r="A1" t="s">
        <v>250</v>
      </c>
      <c r="C1" s="16"/>
    </row>
    <row r="2" spans="1:3" x14ac:dyDescent="0.2">
      <c r="A2" t="s">
        <v>251</v>
      </c>
      <c r="C2" s="16"/>
    </row>
    <row r="3" spans="1:3" x14ac:dyDescent="0.2">
      <c r="A3" t="s">
        <v>18</v>
      </c>
      <c r="C3" s="16"/>
    </row>
    <row r="4" spans="1:3" x14ac:dyDescent="0.2">
      <c r="A4" t="s">
        <v>19</v>
      </c>
      <c r="C4" s="16"/>
    </row>
    <row r="5" spans="1:3" x14ac:dyDescent="0.2">
      <c r="A5" t="s">
        <v>52</v>
      </c>
      <c r="C5" s="16"/>
    </row>
    <row r="6" spans="1:3" x14ac:dyDescent="0.2">
      <c r="C6" s="16"/>
    </row>
    <row r="7" spans="1:3" x14ac:dyDescent="0.2">
      <c r="B7" s="9" t="s">
        <v>5</v>
      </c>
      <c r="C7" s="37" t="s">
        <v>290</v>
      </c>
    </row>
    <row r="8" spans="1:3" x14ac:dyDescent="0.2">
      <c r="C8" s="16"/>
    </row>
    <row r="9" spans="1:3" x14ac:dyDescent="0.2">
      <c r="A9" s="9">
        <v>2009</v>
      </c>
      <c r="B9" s="5">
        <v>13500</v>
      </c>
      <c r="C9" s="16"/>
    </row>
    <row r="10" spans="1:3" x14ac:dyDescent="0.2">
      <c r="A10" s="9">
        <v>2010</v>
      </c>
      <c r="B10" s="5">
        <v>13567</v>
      </c>
      <c r="C10" s="16">
        <f t="shared" ref="C10:C19" si="0">((B10/B9)-1)</f>
        <v>4.9629629629630578E-3</v>
      </c>
    </row>
    <row r="11" spans="1:3" x14ac:dyDescent="0.2">
      <c r="A11" s="9">
        <v>2011</v>
      </c>
      <c r="B11" s="5">
        <v>13024</v>
      </c>
      <c r="C11" s="16">
        <f t="shared" si="0"/>
        <v>-4.0023586644062803E-2</v>
      </c>
    </row>
    <row r="12" spans="1:3" x14ac:dyDescent="0.2">
      <c r="A12" s="9">
        <v>2012</v>
      </c>
      <c r="B12" s="5">
        <v>12639</v>
      </c>
      <c r="C12" s="16">
        <f t="shared" si="0"/>
        <v>-2.9560810810810856E-2</v>
      </c>
    </row>
    <row r="13" spans="1:3" x14ac:dyDescent="0.2">
      <c r="A13" s="9">
        <v>2013</v>
      </c>
      <c r="B13" s="5">
        <v>12461</v>
      </c>
      <c r="C13" s="16">
        <f t="shared" si="0"/>
        <v>-1.4083392673471029E-2</v>
      </c>
    </row>
    <row r="14" spans="1:3" x14ac:dyDescent="0.2">
      <c r="A14" s="9">
        <v>2014</v>
      </c>
      <c r="B14" s="5">
        <v>12490</v>
      </c>
      <c r="C14" s="16">
        <f t="shared" si="0"/>
        <v>2.327261054489993E-3</v>
      </c>
    </row>
    <row r="15" spans="1:3" x14ac:dyDescent="0.2">
      <c r="A15" s="9">
        <v>2015</v>
      </c>
      <c r="B15" s="5">
        <v>12396</v>
      </c>
      <c r="C15" s="16">
        <f t="shared" si="0"/>
        <v>-7.5260208166533227E-3</v>
      </c>
    </row>
    <row r="16" spans="1:3" x14ac:dyDescent="0.2">
      <c r="A16" s="9">
        <v>2016</v>
      </c>
      <c r="B16" s="5">
        <v>12219</v>
      </c>
      <c r="C16" s="16">
        <f t="shared" si="0"/>
        <v>-1.4278799612778337E-2</v>
      </c>
    </row>
    <row r="17" spans="1:3" x14ac:dyDescent="0.2">
      <c r="A17" s="9">
        <v>2017</v>
      </c>
      <c r="B17" s="5">
        <v>11436</v>
      </c>
      <c r="C17" s="16">
        <f t="shared" si="0"/>
        <v>-6.4080530321630302E-2</v>
      </c>
    </row>
    <row r="18" spans="1:3" x14ac:dyDescent="0.2">
      <c r="A18" s="9">
        <v>2018</v>
      </c>
      <c r="B18" s="5">
        <v>10938</v>
      </c>
      <c r="C18" s="16">
        <f t="shared" si="0"/>
        <v>-4.354669464847849E-2</v>
      </c>
    </row>
    <row r="19" spans="1:3" x14ac:dyDescent="0.2">
      <c r="A19" s="9">
        <v>2019</v>
      </c>
      <c r="B19" s="5">
        <v>11100</v>
      </c>
      <c r="C19" s="16">
        <f t="shared" si="0"/>
        <v>1.4810751508502529E-2</v>
      </c>
    </row>
    <row r="21" spans="1:3" x14ac:dyDescent="0.2">
      <c r="B21" t="s">
        <v>137</v>
      </c>
      <c r="C21" s="16">
        <f>((B19/B9)^(1/(A19-A9)))-1</f>
        <v>-1.9384121944873045E-2</v>
      </c>
    </row>
    <row r="22" spans="1:3" x14ac:dyDescent="0.2">
      <c r="B22" s="14" t="s">
        <v>138</v>
      </c>
      <c r="C22" s="17">
        <v>-2.1000000000000001E-2</v>
      </c>
    </row>
    <row r="23" spans="1:3" x14ac:dyDescent="0.2">
      <c r="B23" s="15" t="s">
        <v>140</v>
      </c>
      <c r="C23" s="18">
        <f>AVERAGE(C21:C22)</f>
        <v>-2.0192060972436525E-2</v>
      </c>
    </row>
  </sheetData>
  <phoneticPr fontId="0" type="noConversion"/>
  <pageMargins left="0.5" right="0.5" top="1" bottom="1" header="0.5" footer="0.5"/>
  <pageSetup orientation="landscape" verticalDpi="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C23"/>
  <sheetViews>
    <sheetView workbookViewId="0">
      <selection activeCell="C6" sqref="C6:C7"/>
    </sheetView>
  </sheetViews>
  <sheetFormatPr defaultRowHeight="12.75" x14ac:dyDescent="0.2"/>
  <cols>
    <col min="3" max="3" width="9.140625" style="9"/>
  </cols>
  <sheetData>
    <row r="1" spans="1:3" x14ac:dyDescent="0.2">
      <c r="A1" t="s">
        <v>129</v>
      </c>
      <c r="C1" s="16"/>
    </row>
    <row r="2" spans="1:3" x14ac:dyDescent="0.2">
      <c r="A2" t="s">
        <v>130</v>
      </c>
      <c r="C2" s="16"/>
    </row>
    <row r="3" spans="1:3" x14ac:dyDescent="0.2">
      <c r="A3" t="s">
        <v>27</v>
      </c>
      <c r="C3" s="16"/>
    </row>
    <row r="4" spans="1:3" x14ac:dyDescent="0.2">
      <c r="A4" t="s">
        <v>19</v>
      </c>
      <c r="C4" s="16"/>
    </row>
    <row r="5" spans="1:3" x14ac:dyDescent="0.2">
      <c r="A5" t="s">
        <v>48</v>
      </c>
      <c r="C5" s="16"/>
    </row>
    <row r="6" spans="1:3" x14ac:dyDescent="0.2">
      <c r="C6" s="16"/>
    </row>
    <row r="7" spans="1:3" x14ac:dyDescent="0.2">
      <c r="B7" s="9" t="s">
        <v>5</v>
      </c>
      <c r="C7" s="37" t="s">
        <v>290</v>
      </c>
    </row>
    <row r="8" spans="1:3" x14ac:dyDescent="0.2">
      <c r="C8" s="16"/>
    </row>
    <row r="9" spans="1:3" x14ac:dyDescent="0.2">
      <c r="A9" s="9">
        <v>2009</v>
      </c>
      <c r="B9" s="5">
        <v>35687</v>
      </c>
      <c r="C9" s="16"/>
    </row>
    <row r="10" spans="1:3" x14ac:dyDescent="0.2">
      <c r="A10" s="9">
        <v>2010</v>
      </c>
      <c r="B10" s="5">
        <v>36127</v>
      </c>
      <c r="C10" s="16">
        <f t="shared" ref="C10:C19" si="0">((B10/B9)-1)</f>
        <v>1.2329419676633036E-2</v>
      </c>
    </row>
    <row r="11" spans="1:3" x14ac:dyDescent="0.2">
      <c r="A11" s="9">
        <v>2011</v>
      </c>
      <c r="B11" s="5">
        <v>35623</v>
      </c>
      <c r="C11" s="16">
        <f t="shared" si="0"/>
        <v>-1.395078473164113E-2</v>
      </c>
    </row>
    <row r="12" spans="1:3" x14ac:dyDescent="0.2">
      <c r="A12" s="9">
        <v>2012</v>
      </c>
      <c r="B12" s="5">
        <v>36018</v>
      </c>
      <c r="C12" s="16">
        <f t="shared" si="0"/>
        <v>1.1088341801644974E-2</v>
      </c>
    </row>
    <row r="13" spans="1:3" x14ac:dyDescent="0.2">
      <c r="A13" s="9">
        <v>2013</v>
      </c>
      <c r="B13" s="5">
        <v>36930</v>
      </c>
      <c r="C13" s="16">
        <f t="shared" si="0"/>
        <v>2.5320672996834936E-2</v>
      </c>
    </row>
    <row r="14" spans="1:3" x14ac:dyDescent="0.2">
      <c r="A14" s="9">
        <v>2014</v>
      </c>
      <c r="B14" s="5">
        <v>37747</v>
      </c>
      <c r="C14" s="16">
        <f t="shared" si="0"/>
        <v>2.2122935282967715E-2</v>
      </c>
    </row>
    <row r="15" spans="1:3" x14ac:dyDescent="0.2">
      <c r="A15" s="9">
        <v>2015</v>
      </c>
      <c r="B15" s="5">
        <v>39097</v>
      </c>
      <c r="C15" s="16">
        <f t="shared" si="0"/>
        <v>3.5764431610459058E-2</v>
      </c>
    </row>
    <row r="16" spans="1:3" x14ac:dyDescent="0.2">
      <c r="A16" s="9">
        <v>2016</v>
      </c>
      <c r="B16" s="5">
        <v>40725</v>
      </c>
      <c r="C16" s="16">
        <f t="shared" si="0"/>
        <v>4.1640023531217318E-2</v>
      </c>
    </row>
    <row r="17" spans="1:3" x14ac:dyDescent="0.2">
      <c r="A17" s="9">
        <v>2017</v>
      </c>
      <c r="B17" s="5">
        <v>41642</v>
      </c>
      <c r="C17" s="16">
        <f t="shared" si="0"/>
        <v>2.2516881522406385E-2</v>
      </c>
    </row>
    <row r="18" spans="1:3" x14ac:dyDescent="0.2">
      <c r="A18" s="9">
        <v>2018</v>
      </c>
      <c r="B18" s="5">
        <v>42315</v>
      </c>
      <c r="C18" s="16">
        <f t="shared" si="0"/>
        <v>1.6161567648047548E-2</v>
      </c>
    </row>
    <row r="19" spans="1:3" x14ac:dyDescent="0.2">
      <c r="A19" s="9">
        <v>2019</v>
      </c>
      <c r="B19" s="5">
        <v>43124</v>
      </c>
      <c r="C19" s="16">
        <f t="shared" si="0"/>
        <v>1.9118515892709409E-2</v>
      </c>
    </row>
    <row r="21" spans="1:3" x14ac:dyDescent="0.2">
      <c r="B21" t="s">
        <v>137</v>
      </c>
      <c r="C21" s="16">
        <f>((B19/B9)^(1/(A19-A9)))-1</f>
        <v>1.9109616409689556E-2</v>
      </c>
    </row>
    <row r="22" spans="1:3" x14ac:dyDescent="0.2">
      <c r="B22" s="14" t="s">
        <v>138</v>
      </c>
      <c r="C22" s="17">
        <v>2.1399999999999999E-2</v>
      </c>
    </row>
    <row r="23" spans="1:3" x14ac:dyDescent="0.2">
      <c r="B23" s="15" t="s">
        <v>140</v>
      </c>
      <c r="C23" s="18">
        <f>AVERAGE(C21:C22)</f>
        <v>2.0254808204844779E-2</v>
      </c>
    </row>
  </sheetData>
  <phoneticPr fontId="0" type="noConversion"/>
  <pageMargins left="0.5" right="0.5" top="1" bottom="1" header="0.5" footer="0.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C23"/>
  <sheetViews>
    <sheetView workbookViewId="0">
      <selection activeCell="C6" sqref="C6:C7"/>
    </sheetView>
  </sheetViews>
  <sheetFormatPr defaultRowHeight="12.75" x14ac:dyDescent="0.2"/>
  <cols>
    <col min="1" max="1" width="9.140625" style="4"/>
    <col min="2" max="2" width="9.140625" style="9"/>
    <col min="3" max="3" width="9.28515625" style="16" bestFit="1" customWidth="1"/>
  </cols>
  <sheetData>
    <row r="1" spans="1:3" x14ac:dyDescent="0.2">
      <c r="A1" s="4" t="s">
        <v>0</v>
      </c>
    </row>
    <row r="2" spans="1:3" x14ac:dyDescent="0.2">
      <c r="A2" s="4" t="s">
        <v>1</v>
      </c>
    </row>
    <row r="3" spans="1:3" x14ac:dyDescent="0.2">
      <c r="A3" s="4" t="s">
        <v>14</v>
      </c>
    </row>
    <row r="4" spans="1:3" x14ac:dyDescent="0.2">
      <c r="A4" s="4" t="s">
        <v>3</v>
      </c>
    </row>
    <row r="5" spans="1:3" x14ac:dyDescent="0.2">
      <c r="A5" s="4" t="s">
        <v>4</v>
      </c>
    </row>
    <row r="7" spans="1:3" x14ac:dyDescent="0.2">
      <c r="B7" s="9" t="s">
        <v>5</v>
      </c>
      <c r="C7" s="37" t="s">
        <v>290</v>
      </c>
    </row>
    <row r="9" spans="1:3" x14ac:dyDescent="0.2">
      <c r="A9" s="6">
        <v>2009</v>
      </c>
      <c r="B9" s="31">
        <v>5063</v>
      </c>
    </row>
    <row r="10" spans="1:3" x14ac:dyDescent="0.2">
      <c r="A10" s="6">
        <v>2010</v>
      </c>
      <c r="B10" s="31">
        <v>5404</v>
      </c>
      <c r="C10" s="16">
        <f t="shared" ref="C10:C18" si="0">((B10/B9)-1)</f>
        <v>6.7351372703930545E-2</v>
      </c>
    </row>
    <row r="11" spans="1:3" x14ac:dyDescent="0.2">
      <c r="A11" s="6">
        <v>2011</v>
      </c>
      <c r="B11" s="31">
        <v>5183</v>
      </c>
      <c r="C11" s="16">
        <f t="shared" si="0"/>
        <v>-4.0895632864544784E-2</v>
      </c>
    </row>
    <row r="12" spans="1:3" x14ac:dyDescent="0.2">
      <c r="A12" s="6">
        <v>2012</v>
      </c>
      <c r="B12" s="31">
        <v>5160</v>
      </c>
      <c r="C12" s="16">
        <f t="shared" si="0"/>
        <v>-4.43758441057307E-3</v>
      </c>
    </row>
    <row r="13" spans="1:3" x14ac:dyDescent="0.2">
      <c r="A13" s="6">
        <v>2013</v>
      </c>
      <c r="B13" s="31">
        <v>5338</v>
      </c>
      <c r="C13" s="16">
        <f t="shared" si="0"/>
        <v>3.4496124031007769E-2</v>
      </c>
    </row>
    <row r="14" spans="1:3" x14ac:dyDescent="0.2">
      <c r="A14" s="6">
        <v>2014</v>
      </c>
      <c r="B14" s="31">
        <v>5472</v>
      </c>
      <c r="C14" s="16">
        <f t="shared" si="0"/>
        <v>2.5103034844511152E-2</v>
      </c>
    </row>
    <row r="15" spans="1:3" x14ac:dyDescent="0.2">
      <c r="A15" s="6">
        <v>2015</v>
      </c>
      <c r="B15" s="31">
        <v>5592</v>
      </c>
      <c r="C15" s="16">
        <f t="shared" si="0"/>
        <v>2.1929824561403466E-2</v>
      </c>
    </row>
    <row r="16" spans="1:3" x14ac:dyDescent="0.2">
      <c r="A16" s="6">
        <v>2016</v>
      </c>
      <c r="B16" s="31">
        <v>5802</v>
      </c>
      <c r="C16" s="16">
        <f t="shared" si="0"/>
        <v>3.7553648068669565E-2</v>
      </c>
    </row>
    <row r="17" spans="1:3" x14ac:dyDescent="0.2">
      <c r="A17" s="6">
        <v>2017</v>
      </c>
      <c r="B17" s="31">
        <v>5782</v>
      </c>
      <c r="C17" s="16">
        <f t="shared" si="0"/>
        <v>-3.4470872113064877E-3</v>
      </c>
    </row>
    <row r="18" spans="1:3" x14ac:dyDescent="0.2">
      <c r="A18" s="6">
        <v>2018</v>
      </c>
      <c r="B18" s="31">
        <v>5775</v>
      </c>
      <c r="C18" s="16">
        <f t="shared" si="0"/>
        <v>-1.210653753026647E-3</v>
      </c>
    </row>
    <row r="19" spans="1:3" x14ac:dyDescent="0.2">
      <c r="A19" s="6">
        <v>2019</v>
      </c>
      <c r="B19" s="31">
        <v>5942</v>
      </c>
      <c r="C19" s="16">
        <f>((B19/B18)-1)</f>
        <v>2.8917748917749009E-2</v>
      </c>
    </row>
    <row r="21" spans="1:3" x14ac:dyDescent="0.2">
      <c r="B21" s="9" t="s">
        <v>137</v>
      </c>
      <c r="C21" s="16">
        <f>((B19/B9)^(1/(A19-A9)))-1</f>
        <v>1.613748349814248E-2</v>
      </c>
    </row>
    <row r="22" spans="1:3" x14ac:dyDescent="0.2">
      <c r="B22" s="9" t="s">
        <v>138</v>
      </c>
      <c r="C22" s="16">
        <v>1.52E-2</v>
      </c>
    </row>
    <row r="23" spans="1:3" x14ac:dyDescent="0.2">
      <c r="B23" s="20" t="s">
        <v>140</v>
      </c>
      <c r="C23" s="18">
        <f>AVERAGE(C21:C22)</f>
        <v>1.5668741749071239E-2</v>
      </c>
    </row>
  </sheetData>
  <phoneticPr fontId="0" type="noConversion"/>
  <pageMargins left="0.5" right="0.5" top="1" bottom="1" header="0.5" footer="0.5"/>
  <pageSetup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C23"/>
  <sheetViews>
    <sheetView workbookViewId="0">
      <selection activeCell="C6" sqref="C6:C7"/>
    </sheetView>
  </sheetViews>
  <sheetFormatPr defaultRowHeight="12.75" x14ac:dyDescent="0.2"/>
  <cols>
    <col min="3" max="3" width="9.140625" style="9"/>
  </cols>
  <sheetData>
    <row r="1" spans="1:3" x14ac:dyDescent="0.2">
      <c r="A1" t="s">
        <v>44</v>
      </c>
      <c r="C1" s="16"/>
    </row>
    <row r="2" spans="1:3" x14ac:dyDescent="0.2">
      <c r="A2" t="s">
        <v>45</v>
      </c>
      <c r="C2" s="16"/>
    </row>
    <row r="3" spans="1:3" x14ac:dyDescent="0.2">
      <c r="A3" t="s">
        <v>18</v>
      </c>
      <c r="C3" s="16"/>
    </row>
    <row r="4" spans="1:3" x14ac:dyDescent="0.2">
      <c r="A4" t="s">
        <v>19</v>
      </c>
      <c r="C4" s="16"/>
    </row>
    <row r="5" spans="1:3" x14ac:dyDescent="0.2">
      <c r="A5" t="s">
        <v>15</v>
      </c>
      <c r="C5" s="16"/>
    </row>
    <row r="6" spans="1:3" x14ac:dyDescent="0.2">
      <c r="C6" s="16"/>
    </row>
    <row r="7" spans="1:3" x14ac:dyDescent="0.2">
      <c r="B7" s="9" t="s">
        <v>5</v>
      </c>
      <c r="C7" s="37" t="s">
        <v>290</v>
      </c>
    </row>
    <row r="8" spans="1:3" x14ac:dyDescent="0.2">
      <c r="C8" s="16"/>
    </row>
    <row r="9" spans="1:3" x14ac:dyDescent="0.2">
      <c r="A9" s="9">
        <v>2009</v>
      </c>
      <c r="B9" s="5">
        <v>16830</v>
      </c>
      <c r="C9" s="16"/>
    </row>
    <row r="10" spans="1:3" x14ac:dyDescent="0.2">
      <c r="A10" s="9">
        <v>2010</v>
      </c>
      <c r="B10" s="5">
        <v>16682</v>
      </c>
      <c r="C10" s="16">
        <f t="shared" ref="C10:C19" si="0">((B10/B9)-1)</f>
        <v>-8.7938205585263995E-3</v>
      </c>
    </row>
    <row r="11" spans="1:3" x14ac:dyDescent="0.2">
      <c r="A11" s="9">
        <v>2011</v>
      </c>
      <c r="B11" s="5">
        <v>16000</v>
      </c>
      <c r="C11" s="16">
        <f t="shared" si="0"/>
        <v>-4.0882388202853392E-2</v>
      </c>
    </row>
    <row r="12" spans="1:3" x14ac:dyDescent="0.2">
      <c r="A12" s="9">
        <v>2012</v>
      </c>
      <c r="B12" s="5">
        <v>16152</v>
      </c>
      <c r="C12" s="16">
        <f t="shared" si="0"/>
        <v>9.5000000000000639E-3</v>
      </c>
    </row>
    <row r="13" spans="1:3" x14ac:dyDescent="0.2">
      <c r="A13" s="9">
        <v>2013</v>
      </c>
      <c r="B13" s="5">
        <v>15989</v>
      </c>
      <c r="C13" s="16">
        <f t="shared" si="0"/>
        <v>-1.0091629519564105E-2</v>
      </c>
    </row>
    <row r="14" spans="1:3" x14ac:dyDescent="0.2">
      <c r="A14" s="9">
        <v>2014</v>
      </c>
      <c r="B14" s="5">
        <v>15969</v>
      </c>
      <c r="C14" s="16">
        <f t="shared" si="0"/>
        <v>-1.2508599662267583E-3</v>
      </c>
    </row>
    <row r="15" spans="1:3" x14ac:dyDescent="0.2">
      <c r="A15" s="9">
        <v>2015</v>
      </c>
      <c r="B15" s="5">
        <v>16208</v>
      </c>
      <c r="C15" s="16">
        <f t="shared" si="0"/>
        <v>1.4966497589078864E-2</v>
      </c>
    </row>
    <row r="16" spans="1:3" x14ac:dyDescent="0.2">
      <c r="A16" s="9">
        <v>2016</v>
      </c>
      <c r="B16" s="5">
        <v>16591</v>
      </c>
      <c r="C16" s="16">
        <f t="shared" si="0"/>
        <v>2.3630306021717562E-2</v>
      </c>
    </row>
    <row r="17" spans="1:3" x14ac:dyDescent="0.2">
      <c r="A17" s="9">
        <v>2017</v>
      </c>
      <c r="B17" s="5">
        <v>16450</v>
      </c>
      <c r="C17" s="16">
        <f t="shared" si="0"/>
        <v>-8.4985835694051381E-3</v>
      </c>
    </row>
    <row r="18" spans="1:3" x14ac:dyDescent="0.2">
      <c r="A18" s="9">
        <v>2018</v>
      </c>
      <c r="B18" s="5">
        <v>16021</v>
      </c>
      <c r="C18" s="16">
        <f t="shared" si="0"/>
        <v>-2.6079027355623063E-2</v>
      </c>
    </row>
    <row r="19" spans="1:3" x14ac:dyDescent="0.2">
      <c r="A19" s="9">
        <v>2019</v>
      </c>
      <c r="B19" s="5">
        <v>15596</v>
      </c>
      <c r="C19" s="16">
        <f t="shared" si="0"/>
        <v>-2.6527682416827902E-2</v>
      </c>
    </row>
    <row r="21" spans="1:3" x14ac:dyDescent="0.2">
      <c r="B21" t="s">
        <v>137</v>
      </c>
      <c r="C21" s="16">
        <f>((B19/B9)^(1/(A19-A9)))-1</f>
        <v>-7.5859341623322196E-3</v>
      </c>
    </row>
    <row r="22" spans="1:3" x14ac:dyDescent="0.2">
      <c r="B22" s="14" t="s">
        <v>138</v>
      </c>
      <c r="C22" s="17">
        <v>-4.0000000000000001E-3</v>
      </c>
    </row>
    <row r="23" spans="1:3" x14ac:dyDescent="0.2">
      <c r="B23" s="15" t="s">
        <v>140</v>
      </c>
      <c r="C23" s="18">
        <f>AVERAGE(C21:C22)</f>
        <v>-5.7929670811661099E-3</v>
      </c>
    </row>
  </sheetData>
  <phoneticPr fontId="0" type="noConversion"/>
  <pageMargins left="0.5" right="0.5" top="1" bottom="1" header="0.5" footer="0.5"/>
  <pageSetup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C6" sqref="C6:C7"/>
    </sheetView>
  </sheetViews>
  <sheetFormatPr defaultRowHeight="12.75" x14ac:dyDescent="0.2"/>
  <cols>
    <col min="3" max="3" width="9.140625" style="9"/>
  </cols>
  <sheetData>
    <row r="1" spans="1:3" x14ac:dyDescent="0.2">
      <c r="A1" t="s">
        <v>46</v>
      </c>
      <c r="C1" s="16"/>
    </row>
    <row r="2" spans="1:3" x14ac:dyDescent="0.2">
      <c r="A2" t="s">
        <v>47</v>
      </c>
      <c r="C2" s="16"/>
    </row>
    <row r="3" spans="1:3" x14ac:dyDescent="0.2">
      <c r="A3" t="s">
        <v>27</v>
      </c>
      <c r="C3" s="16"/>
    </row>
    <row r="4" spans="1:3" x14ac:dyDescent="0.2">
      <c r="A4" t="s">
        <v>19</v>
      </c>
      <c r="C4" s="16"/>
    </row>
    <row r="5" spans="1:3" x14ac:dyDescent="0.2">
      <c r="A5" t="s">
        <v>48</v>
      </c>
      <c r="C5" s="16"/>
    </row>
    <row r="6" spans="1:3" x14ac:dyDescent="0.2">
      <c r="C6" s="16"/>
    </row>
    <row r="7" spans="1:3" x14ac:dyDescent="0.2">
      <c r="B7" s="9" t="s">
        <v>5</v>
      </c>
      <c r="C7" s="37" t="s">
        <v>290</v>
      </c>
    </row>
    <row r="8" spans="1:3" x14ac:dyDescent="0.2">
      <c r="C8" s="16"/>
    </row>
    <row r="9" spans="1:3" x14ac:dyDescent="0.2">
      <c r="A9" s="9">
        <v>2009</v>
      </c>
      <c r="B9" s="5">
        <v>40000</v>
      </c>
      <c r="C9" s="16"/>
    </row>
    <row r="10" spans="1:3" x14ac:dyDescent="0.2">
      <c r="A10" s="9">
        <v>2010</v>
      </c>
      <c r="B10" s="5">
        <v>39804</v>
      </c>
      <c r="C10" s="16">
        <f t="shared" ref="C10:C19" si="0">((B10/B9)-1)</f>
        <v>-4.9000000000000155E-3</v>
      </c>
    </row>
    <row r="11" spans="1:3" x14ac:dyDescent="0.2">
      <c r="A11" s="9">
        <v>2011</v>
      </c>
      <c r="B11" s="5">
        <v>39375</v>
      </c>
      <c r="C11" s="16">
        <f t="shared" si="0"/>
        <v>-1.0777811275248683E-2</v>
      </c>
    </row>
    <row r="12" spans="1:3" x14ac:dyDescent="0.2">
      <c r="A12" s="9">
        <v>2012</v>
      </c>
      <c r="B12" s="5">
        <v>40319</v>
      </c>
      <c r="C12" s="16">
        <f t="shared" si="0"/>
        <v>2.3974603174603093E-2</v>
      </c>
    </row>
    <row r="13" spans="1:3" x14ac:dyDescent="0.2">
      <c r="A13" s="9">
        <v>2013</v>
      </c>
      <c r="B13" s="5">
        <v>40555</v>
      </c>
      <c r="C13" s="16">
        <f t="shared" si="0"/>
        <v>5.8533197747960841E-3</v>
      </c>
    </row>
    <row r="14" spans="1:3" x14ac:dyDescent="0.2">
      <c r="A14" s="9">
        <v>2014</v>
      </c>
      <c r="B14" s="5">
        <v>43725</v>
      </c>
      <c r="C14" s="16">
        <f t="shared" si="0"/>
        <v>7.8165454321292183E-2</v>
      </c>
    </row>
    <row r="15" spans="1:3" x14ac:dyDescent="0.2">
      <c r="A15" s="9">
        <v>2015</v>
      </c>
      <c r="B15" s="5">
        <v>43525</v>
      </c>
      <c r="C15" s="16">
        <f t="shared" si="0"/>
        <v>-4.5740423098913352E-3</v>
      </c>
    </row>
    <row r="16" spans="1:3" x14ac:dyDescent="0.2">
      <c r="A16" s="9">
        <v>2016</v>
      </c>
      <c r="B16" s="5">
        <v>45161</v>
      </c>
      <c r="C16" s="16">
        <f t="shared" si="0"/>
        <v>3.758759333716255E-2</v>
      </c>
    </row>
    <row r="17" spans="1:3" x14ac:dyDescent="0.2">
      <c r="A17" s="9">
        <v>2017</v>
      </c>
      <c r="B17" s="5">
        <v>45888</v>
      </c>
      <c r="C17" s="16">
        <f t="shared" si="0"/>
        <v>1.6097960629746888E-2</v>
      </c>
    </row>
    <row r="18" spans="1:3" x14ac:dyDescent="0.2">
      <c r="A18" s="9">
        <v>2018</v>
      </c>
      <c r="B18" s="5">
        <v>46393</v>
      </c>
      <c r="C18" s="16">
        <f t="shared" si="0"/>
        <v>1.100505578800548E-2</v>
      </c>
    </row>
    <row r="19" spans="1:3" x14ac:dyDescent="0.2">
      <c r="A19" s="9">
        <v>2019</v>
      </c>
      <c r="B19" s="5">
        <v>46686</v>
      </c>
      <c r="C19" s="16">
        <f t="shared" si="0"/>
        <v>6.315607958097047E-3</v>
      </c>
    </row>
    <row r="21" spans="1:3" x14ac:dyDescent="0.2">
      <c r="B21" t="s">
        <v>137</v>
      </c>
      <c r="C21" s="16">
        <f>((B19/B9)^(1/(A19-A9)))-1</f>
        <v>1.5576557304241678E-2</v>
      </c>
    </row>
    <row r="22" spans="1:3" x14ac:dyDescent="0.2">
      <c r="B22" s="14" t="s">
        <v>138</v>
      </c>
      <c r="C22" s="17">
        <v>1.95E-2</v>
      </c>
    </row>
    <row r="23" spans="1:3" x14ac:dyDescent="0.2">
      <c r="B23" s="15" t="s">
        <v>140</v>
      </c>
      <c r="C23" s="18">
        <f>AVERAGE(C21:C22)</f>
        <v>1.7538278652120841E-2</v>
      </c>
    </row>
  </sheetData>
  <phoneticPr fontId="0" type="noConversion"/>
  <pageMargins left="0.5" right="0.5" top="1" bottom="1" header="0.5" footer="0.5"/>
  <pageSetup orientation="landscape" verticalDpi="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C23"/>
  <sheetViews>
    <sheetView workbookViewId="0">
      <selection activeCell="C6" sqref="C6:C7"/>
    </sheetView>
  </sheetViews>
  <sheetFormatPr defaultRowHeight="12.75" x14ac:dyDescent="0.2"/>
  <cols>
    <col min="3" max="3" width="9.140625" style="9"/>
  </cols>
  <sheetData>
    <row r="1" spans="1:3" x14ac:dyDescent="0.2">
      <c r="A1" t="s">
        <v>49</v>
      </c>
      <c r="C1" s="16"/>
    </row>
    <row r="2" spans="1:3" x14ac:dyDescent="0.2">
      <c r="A2" t="s">
        <v>50</v>
      </c>
      <c r="C2" s="16"/>
    </row>
    <row r="3" spans="1:3" x14ac:dyDescent="0.2">
      <c r="A3" t="s">
        <v>14</v>
      </c>
      <c r="C3" s="16"/>
    </row>
    <row r="4" spans="1:3" x14ac:dyDescent="0.2">
      <c r="A4" t="s">
        <v>3</v>
      </c>
      <c r="C4" s="16"/>
    </row>
    <row r="5" spans="1:3" x14ac:dyDescent="0.2">
      <c r="A5" t="s">
        <v>15</v>
      </c>
      <c r="C5" s="16"/>
    </row>
    <row r="6" spans="1:3" x14ac:dyDescent="0.2">
      <c r="C6" s="16"/>
    </row>
    <row r="7" spans="1:3" x14ac:dyDescent="0.2">
      <c r="B7" s="9" t="s">
        <v>5</v>
      </c>
      <c r="C7" s="37" t="s">
        <v>290</v>
      </c>
    </row>
    <row r="8" spans="1:3" x14ac:dyDescent="0.2">
      <c r="C8" s="16"/>
    </row>
    <row r="9" spans="1:3" x14ac:dyDescent="0.2">
      <c r="A9" s="9">
        <v>2009</v>
      </c>
      <c r="B9" s="5">
        <v>8400</v>
      </c>
      <c r="C9" s="16"/>
    </row>
    <row r="10" spans="1:3" x14ac:dyDescent="0.2">
      <c r="A10" s="9">
        <v>2010</v>
      </c>
      <c r="B10" s="5">
        <v>8436</v>
      </c>
      <c r="C10" s="16">
        <f t="shared" ref="C10:C19" si="0">((B10/B9)-1)</f>
        <v>4.2857142857142261E-3</v>
      </c>
    </row>
    <row r="11" spans="1:3" x14ac:dyDescent="0.2">
      <c r="A11" s="9">
        <v>2011</v>
      </c>
      <c r="B11" s="5">
        <v>8221</v>
      </c>
      <c r="C11" s="16">
        <f t="shared" si="0"/>
        <v>-2.5486012328117646E-2</v>
      </c>
    </row>
    <row r="12" spans="1:3" x14ac:dyDescent="0.2">
      <c r="A12" s="9">
        <v>2012</v>
      </c>
      <c r="B12" s="5">
        <v>8201</v>
      </c>
      <c r="C12" s="16">
        <f t="shared" si="0"/>
        <v>-2.4327940639824464E-3</v>
      </c>
    </row>
    <row r="13" spans="1:3" x14ac:dyDescent="0.2">
      <c r="A13" s="9">
        <v>2013</v>
      </c>
      <c r="B13" s="5">
        <v>8528</v>
      </c>
      <c r="C13" s="16">
        <f t="shared" si="0"/>
        <v>3.9873186196805355E-2</v>
      </c>
    </row>
    <row r="14" spans="1:3" x14ac:dyDescent="0.2">
      <c r="A14" s="9">
        <v>2014</v>
      </c>
      <c r="B14" s="5">
        <v>9125</v>
      </c>
      <c r="C14" s="16">
        <f t="shared" si="0"/>
        <v>7.0004690431519689E-2</v>
      </c>
    </row>
    <row r="15" spans="1:3" x14ac:dyDescent="0.2">
      <c r="A15" s="9">
        <v>2015</v>
      </c>
      <c r="B15" s="5">
        <v>9275</v>
      </c>
      <c r="C15" s="16">
        <f t="shared" si="0"/>
        <v>1.6438356164383494E-2</v>
      </c>
    </row>
    <row r="16" spans="1:3" x14ac:dyDescent="0.2">
      <c r="A16" s="9">
        <v>2016</v>
      </c>
      <c r="B16" s="5">
        <v>8927</v>
      </c>
      <c r="C16" s="16">
        <f t="shared" si="0"/>
        <v>-3.7520215633423226E-2</v>
      </c>
    </row>
    <row r="17" spans="1:3" x14ac:dyDescent="0.2">
      <c r="A17" s="9">
        <v>2017</v>
      </c>
      <c r="B17" s="5">
        <v>8975</v>
      </c>
      <c r="C17" s="16">
        <f t="shared" si="0"/>
        <v>5.3769463425563657E-3</v>
      </c>
    </row>
    <row r="18" spans="1:3" x14ac:dyDescent="0.2">
      <c r="A18" s="9">
        <v>2018</v>
      </c>
      <c r="B18" s="5">
        <v>9159</v>
      </c>
      <c r="C18" s="16">
        <f t="shared" si="0"/>
        <v>2.0501392757660275E-2</v>
      </c>
    </row>
    <row r="19" spans="1:3" x14ac:dyDescent="0.2">
      <c r="A19" s="9">
        <v>2019</v>
      </c>
      <c r="B19" s="5">
        <v>9783</v>
      </c>
      <c r="C19" s="16">
        <f t="shared" si="0"/>
        <v>6.8129708483458895E-2</v>
      </c>
    </row>
    <row r="21" spans="1:3" x14ac:dyDescent="0.2">
      <c r="B21" t="s">
        <v>137</v>
      </c>
      <c r="C21" s="16">
        <f>((B19/B9)^(1/(A19-A9)))-1</f>
        <v>1.5358191188446391E-2</v>
      </c>
    </row>
    <row r="22" spans="1:3" x14ac:dyDescent="0.2">
      <c r="B22" s="14" t="s">
        <v>138</v>
      </c>
      <c r="C22" s="17">
        <v>1.46E-2</v>
      </c>
    </row>
    <row r="23" spans="1:3" x14ac:dyDescent="0.2">
      <c r="B23" s="15" t="s">
        <v>140</v>
      </c>
      <c r="C23" s="18">
        <f>AVERAGE(C21:C22)</f>
        <v>1.4979095594223196E-2</v>
      </c>
    </row>
  </sheetData>
  <phoneticPr fontId="0" type="noConversion"/>
  <pageMargins left="0.5" right="0.5" top="1" bottom="1" header="0.5" footer="0.5"/>
  <pageSetup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C6" sqref="C6:C7"/>
    </sheetView>
  </sheetViews>
  <sheetFormatPr defaultRowHeight="12.75" x14ac:dyDescent="0.2"/>
  <cols>
    <col min="3" max="3" width="9.140625" style="9"/>
  </cols>
  <sheetData>
    <row r="1" spans="1:3" x14ac:dyDescent="0.2">
      <c r="A1" t="s">
        <v>51</v>
      </c>
      <c r="C1" s="16"/>
    </row>
    <row r="2" spans="1:3" x14ac:dyDescent="0.2">
      <c r="A2" t="s">
        <v>280</v>
      </c>
      <c r="C2" s="16"/>
    </row>
    <row r="3" spans="1:3" x14ac:dyDescent="0.2">
      <c r="A3" t="s">
        <v>2</v>
      </c>
      <c r="C3" s="16"/>
    </row>
    <row r="4" spans="1:3" x14ac:dyDescent="0.2">
      <c r="A4" t="s">
        <v>19</v>
      </c>
      <c r="C4" s="16"/>
    </row>
    <row r="5" spans="1:3" x14ac:dyDescent="0.2">
      <c r="A5" t="s">
        <v>52</v>
      </c>
      <c r="C5" s="16"/>
    </row>
    <row r="6" spans="1:3" x14ac:dyDescent="0.2">
      <c r="C6" s="16"/>
    </row>
    <row r="7" spans="1:3" x14ac:dyDescent="0.2">
      <c r="B7" s="9" t="s">
        <v>5</v>
      </c>
      <c r="C7" s="37" t="s">
        <v>290</v>
      </c>
    </row>
    <row r="8" spans="1:3" x14ac:dyDescent="0.2">
      <c r="C8" s="16"/>
    </row>
    <row r="9" spans="1:3" x14ac:dyDescent="0.2">
      <c r="A9" s="9">
        <v>2009</v>
      </c>
      <c r="B9" s="5">
        <v>8900</v>
      </c>
      <c r="C9" s="16"/>
    </row>
    <row r="10" spans="1:3" x14ac:dyDescent="0.2">
      <c r="A10" s="9">
        <v>2010</v>
      </c>
      <c r="B10" s="5">
        <v>8211</v>
      </c>
      <c r="C10" s="16">
        <f t="shared" ref="C10:C19" si="0">((B10/B9)-1)</f>
        <v>-7.7415730337078603E-2</v>
      </c>
    </row>
    <row r="11" spans="1:3" x14ac:dyDescent="0.2">
      <c r="A11" s="9">
        <v>2011</v>
      </c>
      <c r="B11" s="5">
        <v>8485</v>
      </c>
      <c r="C11" s="16">
        <f t="shared" si="0"/>
        <v>3.3369869687005282E-2</v>
      </c>
    </row>
    <row r="12" spans="1:3" x14ac:dyDescent="0.2">
      <c r="A12" s="9">
        <v>2012</v>
      </c>
      <c r="B12" s="5">
        <v>8594</v>
      </c>
      <c r="C12" s="16">
        <f t="shared" si="0"/>
        <v>1.2846199175014839E-2</v>
      </c>
    </row>
    <row r="13" spans="1:3" x14ac:dyDescent="0.2">
      <c r="A13" s="9">
        <v>2013</v>
      </c>
      <c r="B13" s="5">
        <v>8574</v>
      </c>
      <c r="C13" s="16">
        <f t="shared" si="0"/>
        <v>-2.3272050267628686E-3</v>
      </c>
    </row>
    <row r="14" spans="1:3" x14ac:dyDescent="0.2">
      <c r="A14" s="9">
        <v>2014</v>
      </c>
      <c r="B14" s="5">
        <v>8820</v>
      </c>
      <c r="C14" s="16">
        <f t="shared" si="0"/>
        <v>2.8691392582225417E-2</v>
      </c>
    </row>
    <row r="15" spans="1:3" x14ac:dyDescent="0.2">
      <c r="A15" s="9">
        <v>2015</v>
      </c>
      <c r="B15" s="5">
        <v>8959</v>
      </c>
      <c r="C15" s="16">
        <f t="shared" si="0"/>
        <v>1.5759637188208719E-2</v>
      </c>
    </row>
    <row r="16" spans="1:3" x14ac:dyDescent="0.2">
      <c r="A16" s="9">
        <v>2016</v>
      </c>
      <c r="B16" s="5">
        <v>9377</v>
      </c>
      <c r="C16" s="16">
        <f t="shared" si="0"/>
        <v>4.6656992967965216E-2</v>
      </c>
    </row>
    <row r="17" spans="1:3" x14ac:dyDescent="0.2">
      <c r="A17" s="9">
        <v>2017</v>
      </c>
      <c r="B17" s="5">
        <v>9466</v>
      </c>
      <c r="C17" s="16">
        <f t="shared" si="0"/>
        <v>9.4913085208487846E-3</v>
      </c>
    </row>
    <row r="18" spans="1:3" x14ac:dyDescent="0.2">
      <c r="A18" s="9">
        <v>2018</v>
      </c>
      <c r="B18" s="5">
        <v>9166</v>
      </c>
      <c r="C18" s="16">
        <f t="shared" si="0"/>
        <v>-3.1692372702302962E-2</v>
      </c>
    </row>
    <row r="19" spans="1:3" x14ac:dyDescent="0.2">
      <c r="A19" s="9">
        <v>2019</v>
      </c>
      <c r="B19" s="5">
        <v>9164</v>
      </c>
      <c r="C19" s="16">
        <f t="shared" si="0"/>
        <v>-2.1819768710451548E-4</v>
      </c>
    </row>
    <row r="21" spans="1:3" x14ac:dyDescent="0.2">
      <c r="B21" t="s">
        <v>137</v>
      </c>
      <c r="C21" s="16">
        <f>((B19/B9)^(1/(A19-A9)))-1</f>
        <v>2.9274253507229897E-3</v>
      </c>
    </row>
    <row r="22" spans="1:3" x14ac:dyDescent="0.2">
      <c r="B22" s="14" t="s">
        <v>138</v>
      </c>
      <c r="C22" s="17">
        <v>1.03E-2</v>
      </c>
    </row>
    <row r="23" spans="1:3" x14ac:dyDescent="0.2">
      <c r="B23" s="15" t="s">
        <v>140</v>
      </c>
      <c r="C23" s="18">
        <f>AVERAGE(C21:C22)</f>
        <v>6.6137126753614949E-3</v>
      </c>
    </row>
  </sheetData>
  <phoneticPr fontId="0" type="noConversion"/>
  <pageMargins left="0.5" right="0.5" top="1" bottom="1" header="0.5" footer="0.5"/>
  <pageSetup orientation="landscape" verticalDpi="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C6" sqref="C6:C7"/>
    </sheetView>
  </sheetViews>
  <sheetFormatPr defaultRowHeight="12.75" x14ac:dyDescent="0.2"/>
  <cols>
    <col min="2" max="3" width="9.140625" style="9"/>
  </cols>
  <sheetData>
    <row r="1" spans="1:3" x14ac:dyDescent="0.2">
      <c r="A1" t="s">
        <v>131</v>
      </c>
      <c r="C1" s="16"/>
    </row>
    <row r="2" spans="1:3" x14ac:dyDescent="0.2">
      <c r="A2" t="s">
        <v>132</v>
      </c>
      <c r="C2" s="16"/>
    </row>
    <row r="3" spans="1:3" x14ac:dyDescent="0.2">
      <c r="A3" t="s">
        <v>23</v>
      </c>
      <c r="C3" s="16"/>
    </row>
    <row r="4" spans="1:3" x14ac:dyDescent="0.2">
      <c r="A4" t="s">
        <v>19</v>
      </c>
      <c r="C4" s="16"/>
    </row>
    <row r="5" spans="1:3" x14ac:dyDescent="0.2">
      <c r="A5" t="s">
        <v>24</v>
      </c>
      <c r="C5" s="16"/>
    </row>
    <row r="6" spans="1:3" x14ac:dyDescent="0.2">
      <c r="C6" s="16"/>
    </row>
    <row r="7" spans="1:3" x14ac:dyDescent="0.2">
      <c r="B7" s="9" t="s">
        <v>5</v>
      </c>
      <c r="C7" s="37" t="s">
        <v>290</v>
      </c>
    </row>
    <row r="8" spans="1:3" x14ac:dyDescent="0.2">
      <c r="C8" s="16"/>
    </row>
    <row r="9" spans="1:3" x14ac:dyDescent="0.2">
      <c r="A9" s="9">
        <v>2009</v>
      </c>
      <c r="B9" s="9">
        <v>61166</v>
      </c>
      <c r="C9" s="16"/>
    </row>
    <row r="10" spans="1:3" x14ac:dyDescent="0.2">
      <c r="A10" s="9">
        <v>2010</v>
      </c>
      <c r="B10" s="9">
        <v>61950</v>
      </c>
      <c r="C10" s="16">
        <f t="shared" ref="C10:C19" si="0">((B10/B9)-1)</f>
        <v>1.2817578393224949E-2</v>
      </c>
    </row>
    <row r="11" spans="1:3" x14ac:dyDescent="0.2">
      <c r="A11" s="9">
        <v>2011</v>
      </c>
      <c r="B11" s="9">
        <v>60860</v>
      </c>
      <c r="C11" s="16">
        <f t="shared" si="0"/>
        <v>-1.7594834543987137E-2</v>
      </c>
    </row>
    <row r="12" spans="1:3" x14ac:dyDescent="0.2">
      <c r="A12" s="9">
        <v>2012</v>
      </c>
      <c r="B12" s="9">
        <v>61139</v>
      </c>
      <c r="C12" s="16">
        <f t="shared" si="0"/>
        <v>4.5842918172855907E-3</v>
      </c>
    </row>
    <row r="13" spans="1:3" x14ac:dyDescent="0.2">
      <c r="A13" s="9">
        <v>2013</v>
      </c>
      <c r="B13" s="9">
        <v>62595</v>
      </c>
      <c r="C13" s="16">
        <f t="shared" si="0"/>
        <v>2.3814586434190987E-2</v>
      </c>
    </row>
    <row r="14" spans="1:3" x14ac:dyDescent="0.2">
      <c r="A14" s="9">
        <v>2014</v>
      </c>
      <c r="B14" s="9">
        <v>63884</v>
      </c>
      <c r="C14" s="16">
        <f t="shared" si="0"/>
        <v>2.0592699097371936E-2</v>
      </c>
    </row>
    <row r="15" spans="1:3" x14ac:dyDescent="0.2">
      <c r="A15" s="9">
        <v>2015</v>
      </c>
      <c r="B15" s="9">
        <v>66160</v>
      </c>
      <c r="C15" s="16">
        <f t="shared" si="0"/>
        <v>3.5627074071755027E-2</v>
      </c>
    </row>
    <row r="16" spans="1:3" x14ac:dyDescent="0.2">
      <c r="A16" s="9">
        <v>2016</v>
      </c>
      <c r="B16" s="9">
        <v>69034</v>
      </c>
      <c r="C16" s="16">
        <f t="shared" si="0"/>
        <v>4.3440145102781047E-2</v>
      </c>
    </row>
    <row r="17" spans="1:3" x14ac:dyDescent="0.2">
      <c r="A17" s="9">
        <v>2017</v>
      </c>
      <c r="B17" s="9">
        <v>69490</v>
      </c>
      <c r="C17" s="16">
        <f t="shared" si="0"/>
        <v>6.6054407972881979E-3</v>
      </c>
    </row>
    <row r="18" spans="1:3" x14ac:dyDescent="0.2">
      <c r="A18" s="9">
        <v>2018</v>
      </c>
      <c r="B18" s="9">
        <v>70410</v>
      </c>
      <c r="C18" s="16">
        <f t="shared" si="0"/>
        <v>1.3239315009353936E-2</v>
      </c>
    </row>
    <row r="19" spans="1:3" x14ac:dyDescent="0.2">
      <c r="A19" s="9">
        <v>2019</v>
      </c>
      <c r="B19" s="9">
        <v>71739</v>
      </c>
      <c r="C19" s="16">
        <f t="shared" si="0"/>
        <v>1.8875159778440453E-2</v>
      </c>
    </row>
    <row r="21" spans="1:3" x14ac:dyDescent="0.2">
      <c r="B21" t="s">
        <v>137</v>
      </c>
      <c r="C21" s="16">
        <f>((B19/B9)^(1/(A19-A9)))-1</f>
        <v>1.6072094019797145E-2</v>
      </c>
    </row>
    <row r="22" spans="1:3" x14ac:dyDescent="0.2">
      <c r="B22" s="14" t="s">
        <v>138</v>
      </c>
      <c r="C22" s="17">
        <v>1.8200000000000001E-2</v>
      </c>
    </row>
    <row r="23" spans="1:3" x14ac:dyDescent="0.2">
      <c r="B23" s="15" t="s">
        <v>140</v>
      </c>
      <c r="C23" s="18">
        <f>AVERAGE(C21:C22)</f>
        <v>1.7136047009898573E-2</v>
      </c>
    </row>
  </sheetData>
  <phoneticPr fontId="0" type="noConversion"/>
  <pageMargins left="0.5" right="0.5" top="1" bottom="1" header="0.5" footer="0.5"/>
  <pageSetup orientation="landscape" verticalDpi="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E30"/>
  <sheetViews>
    <sheetView workbookViewId="0">
      <selection activeCell="C6" sqref="C6:C7"/>
    </sheetView>
  </sheetViews>
  <sheetFormatPr defaultRowHeight="12.75" x14ac:dyDescent="0.2"/>
  <cols>
    <col min="2" max="3" width="9.140625" style="9"/>
  </cols>
  <sheetData>
    <row r="1" spans="1:3" x14ac:dyDescent="0.2">
      <c r="A1" t="s">
        <v>123</v>
      </c>
      <c r="C1" s="16"/>
    </row>
    <row r="2" spans="1:3" x14ac:dyDescent="0.2">
      <c r="A2" t="s">
        <v>124</v>
      </c>
      <c r="C2" s="16"/>
    </row>
    <row r="3" spans="1:3" x14ac:dyDescent="0.2">
      <c r="A3" t="s">
        <v>18</v>
      </c>
      <c r="C3" s="16"/>
    </row>
    <row r="4" spans="1:3" x14ac:dyDescent="0.2">
      <c r="A4" t="s">
        <v>19</v>
      </c>
      <c r="C4" s="16"/>
    </row>
    <row r="5" spans="1:3" x14ac:dyDescent="0.2">
      <c r="A5" t="s">
        <v>52</v>
      </c>
      <c r="C5" s="16"/>
    </row>
    <row r="6" spans="1:3" x14ac:dyDescent="0.2">
      <c r="C6" s="16"/>
    </row>
    <row r="7" spans="1:3" x14ac:dyDescent="0.2">
      <c r="B7" s="9" t="s">
        <v>5</v>
      </c>
      <c r="C7" s="37" t="s">
        <v>290</v>
      </c>
    </row>
    <row r="8" spans="1:3" x14ac:dyDescent="0.2">
      <c r="C8" s="16"/>
    </row>
    <row r="9" spans="1:3" x14ac:dyDescent="0.2">
      <c r="A9" s="9">
        <v>2009</v>
      </c>
      <c r="B9" s="9">
        <v>21000</v>
      </c>
      <c r="C9" s="16"/>
    </row>
    <row r="10" spans="1:3" x14ac:dyDescent="0.2">
      <c r="A10" s="9">
        <v>2010</v>
      </c>
      <c r="B10" s="9">
        <v>21313</v>
      </c>
      <c r="C10" s="16">
        <f t="shared" ref="C10:C19" si="0">((B10/B9)-1)</f>
        <v>1.4904761904761976E-2</v>
      </c>
    </row>
    <row r="11" spans="1:3" x14ac:dyDescent="0.2">
      <c r="A11" s="9">
        <v>2011</v>
      </c>
      <c r="B11" s="9">
        <v>20000</v>
      </c>
      <c r="C11" s="16">
        <f t="shared" si="0"/>
        <v>-6.1605592830666689E-2</v>
      </c>
    </row>
    <row r="12" spans="1:3" x14ac:dyDescent="0.2">
      <c r="A12" s="9">
        <v>2012</v>
      </c>
      <c r="B12" s="9">
        <v>20667</v>
      </c>
      <c r="C12" s="16">
        <f t="shared" si="0"/>
        <v>3.3349999999999991E-2</v>
      </c>
    </row>
    <row r="13" spans="1:3" x14ac:dyDescent="0.2">
      <c r="A13" s="9">
        <v>2013</v>
      </c>
      <c r="B13" s="9">
        <v>20349</v>
      </c>
      <c r="C13" s="16">
        <f t="shared" si="0"/>
        <v>-1.538684859921613E-2</v>
      </c>
    </row>
    <row r="14" spans="1:3" x14ac:dyDescent="0.2">
      <c r="A14" s="9">
        <v>2014</v>
      </c>
      <c r="B14" s="9">
        <v>20373</v>
      </c>
      <c r="C14" s="16">
        <f t="shared" si="0"/>
        <v>1.1794191360754436E-3</v>
      </c>
    </row>
    <row r="15" spans="1:3" x14ac:dyDescent="0.2">
      <c r="A15" s="9">
        <v>2015</v>
      </c>
      <c r="B15" s="9">
        <v>21837</v>
      </c>
      <c r="C15" s="16">
        <f t="shared" si="0"/>
        <v>7.1859814460315086E-2</v>
      </c>
    </row>
    <row r="16" spans="1:3" x14ac:dyDescent="0.2">
      <c r="A16" s="9">
        <v>2016</v>
      </c>
      <c r="B16" s="9">
        <v>20846</v>
      </c>
      <c r="C16" s="16">
        <f t="shared" si="0"/>
        <v>-4.5381691624307385E-2</v>
      </c>
    </row>
    <row r="17" spans="1:5" x14ac:dyDescent="0.2">
      <c r="A17" s="9">
        <v>2017</v>
      </c>
      <c r="B17" s="9">
        <v>18964</v>
      </c>
      <c r="C17" s="16">
        <f t="shared" si="0"/>
        <v>-9.0281109085675881E-2</v>
      </c>
    </row>
    <row r="18" spans="1:5" x14ac:dyDescent="0.2">
      <c r="A18" s="9">
        <v>2018</v>
      </c>
      <c r="B18" s="9">
        <v>20220</v>
      </c>
      <c r="C18" s="16">
        <f t="shared" si="0"/>
        <v>6.623075300569492E-2</v>
      </c>
    </row>
    <row r="19" spans="1:5" x14ac:dyDescent="0.2">
      <c r="A19" s="9">
        <v>2019</v>
      </c>
      <c r="B19" s="9">
        <v>20600</v>
      </c>
      <c r="C19" s="16">
        <f t="shared" si="0"/>
        <v>1.879327398615227E-2</v>
      </c>
    </row>
    <row r="21" spans="1:5" x14ac:dyDescent="0.2">
      <c r="B21" t="s">
        <v>137</v>
      </c>
      <c r="C21" s="16">
        <f>((B19/B9)^(1/(A19-A9)))-1</f>
        <v>-1.9212881512491453E-3</v>
      </c>
    </row>
    <row r="22" spans="1:5" x14ac:dyDescent="0.2">
      <c r="B22" s="14" t="s">
        <v>138</v>
      </c>
      <c r="C22" s="17">
        <v>-3.0000000000000001E-3</v>
      </c>
    </row>
    <row r="23" spans="1:5" x14ac:dyDescent="0.2">
      <c r="B23" s="15" t="s">
        <v>140</v>
      </c>
      <c r="C23" s="18">
        <f>AVERAGE(C21:C22)</f>
        <v>-2.4606440756245727E-3</v>
      </c>
    </row>
    <row r="30" spans="1:5" x14ac:dyDescent="0.2">
      <c r="E30" s="29" t="s">
        <v>253</v>
      </c>
    </row>
  </sheetData>
  <phoneticPr fontId="0" type="noConversion"/>
  <pageMargins left="0.5" right="0.5" top="1" bottom="1" header="0.5" footer="0.5"/>
  <pageSetup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C23"/>
  <sheetViews>
    <sheetView workbookViewId="0">
      <selection activeCell="C6" sqref="C6:C7"/>
    </sheetView>
  </sheetViews>
  <sheetFormatPr defaultRowHeight="12.75" x14ac:dyDescent="0.2"/>
  <cols>
    <col min="2" max="3" width="9.140625" style="9"/>
  </cols>
  <sheetData>
    <row r="1" spans="1:3" x14ac:dyDescent="0.2">
      <c r="A1" t="s">
        <v>53</v>
      </c>
      <c r="C1" s="16"/>
    </row>
    <row r="2" spans="1:3" x14ac:dyDescent="0.2">
      <c r="A2" t="s">
        <v>54</v>
      </c>
      <c r="C2" s="16"/>
    </row>
    <row r="3" spans="1:3" x14ac:dyDescent="0.2">
      <c r="A3" t="s">
        <v>6</v>
      </c>
      <c r="C3" s="16"/>
    </row>
    <row r="4" spans="1:3" x14ac:dyDescent="0.2">
      <c r="A4" t="s">
        <v>29</v>
      </c>
      <c r="C4" s="16"/>
    </row>
    <row r="5" spans="1:3" x14ac:dyDescent="0.2">
      <c r="A5" t="s">
        <v>11</v>
      </c>
      <c r="C5" s="16"/>
    </row>
    <row r="6" spans="1:3" x14ac:dyDescent="0.2">
      <c r="C6" s="16"/>
    </row>
    <row r="7" spans="1:3" x14ac:dyDescent="0.2">
      <c r="B7" s="9" t="s">
        <v>5</v>
      </c>
      <c r="C7" s="37" t="s">
        <v>290</v>
      </c>
    </row>
    <row r="8" spans="1:3" x14ac:dyDescent="0.2">
      <c r="C8" s="16"/>
    </row>
    <row r="9" spans="1:3" x14ac:dyDescent="0.2">
      <c r="A9" s="9">
        <v>2009</v>
      </c>
      <c r="B9" s="9">
        <v>5700</v>
      </c>
      <c r="C9" s="16"/>
    </row>
    <row r="10" spans="1:3" x14ac:dyDescent="0.2">
      <c r="A10" s="9">
        <v>2010</v>
      </c>
      <c r="B10" s="9">
        <v>6085</v>
      </c>
      <c r="C10" s="16">
        <f t="shared" ref="C10:C19" si="0">((B10/B9)-1)</f>
        <v>6.7543859649122906E-2</v>
      </c>
    </row>
    <row r="11" spans="1:3" x14ac:dyDescent="0.2">
      <c r="A11" s="9">
        <v>2011</v>
      </c>
      <c r="B11" s="9">
        <v>5759</v>
      </c>
      <c r="C11" s="16">
        <f t="shared" si="0"/>
        <v>-5.3574363188167662E-2</v>
      </c>
    </row>
    <row r="12" spans="1:3" x14ac:dyDescent="0.2">
      <c r="A12" s="9">
        <v>2012</v>
      </c>
      <c r="B12" s="9">
        <v>5801</v>
      </c>
      <c r="C12" s="16">
        <f t="shared" si="0"/>
        <v>7.2929328008335403E-3</v>
      </c>
    </row>
    <row r="13" spans="1:3" x14ac:dyDescent="0.2">
      <c r="A13" s="9">
        <v>2013</v>
      </c>
      <c r="B13" s="9">
        <v>5898</v>
      </c>
      <c r="C13" s="16">
        <f t="shared" si="0"/>
        <v>1.6721254956042042E-2</v>
      </c>
    </row>
    <row r="14" spans="1:3" x14ac:dyDescent="0.2">
      <c r="A14" s="9">
        <v>2014</v>
      </c>
      <c r="B14" s="9">
        <v>5954</v>
      </c>
      <c r="C14" s="16">
        <f t="shared" si="0"/>
        <v>9.4947439810104672E-3</v>
      </c>
    </row>
    <row r="15" spans="1:3" x14ac:dyDescent="0.2">
      <c r="A15" s="9">
        <v>2015</v>
      </c>
      <c r="B15" s="9">
        <v>6299</v>
      </c>
      <c r="C15" s="16">
        <f t="shared" si="0"/>
        <v>5.7944239166946687E-2</v>
      </c>
    </row>
    <row r="16" spans="1:3" x14ac:dyDescent="0.2">
      <c r="A16" s="9">
        <v>2016</v>
      </c>
      <c r="B16" s="9">
        <v>6560</v>
      </c>
      <c r="C16" s="16">
        <f t="shared" si="0"/>
        <v>4.1435148436259617E-2</v>
      </c>
    </row>
    <row r="17" spans="1:3" x14ac:dyDescent="0.2">
      <c r="A17" s="9">
        <v>2017</v>
      </c>
      <c r="B17" s="9">
        <v>6742</v>
      </c>
      <c r="C17" s="16">
        <f t="shared" si="0"/>
        <v>2.774390243902447E-2</v>
      </c>
    </row>
    <row r="18" spans="1:3" x14ac:dyDescent="0.2">
      <c r="A18" s="9">
        <v>2018</v>
      </c>
      <c r="B18" s="9">
        <v>6614</v>
      </c>
      <c r="C18" s="16">
        <f t="shared" si="0"/>
        <v>-1.8985464253930551E-2</v>
      </c>
    </row>
    <row r="19" spans="1:3" x14ac:dyDescent="0.2">
      <c r="A19" s="9">
        <v>2019</v>
      </c>
      <c r="B19" s="9">
        <v>6316</v>
      </c>
      <c r="C19" s="16">
        <f t="shared" si="0"/>
        <v>-4.5055941941336553E-2</v>
      </c>
    </row>
    <row r="21" spans="1:3" x14ac:dyDescent="0.2">
      <c r="B21" t="s">
        <v>137</v>
      </c>
      <c r="C21" s="16">
        <f>((B19/B9)^(1/(A19-A9)))-1</f>
        <v>1.0314826972285918E-2</v>
      </c>
    </row>
    <row r="22" spans="1:3" x14ac:dyDescent="0.2">
      <c r="B22" s="14" t="s">
        <v>138</v>
      </c>
      <c r="C22" s="17">
        <v>1.4800000000000001E-2</v>
      </c>
    </row>
    <row r="23" spans="1:3" x14ac:dyDescent="0.2">
      <c r="B23" s="15" t="s">
        <v>140</v>
      </c>
      <c r="C23" s="18">
        <f>AVERAGE(C21:C22)</f>
        <v>1.2557413486142959E-2</v>
      </c>
    </row>
  </sheetData>
  <phoneticPr fontId="0" type="noConversion"/>
  <pageMargins left="0.5" right="0.5" top="1" bottom="1" header="0.5" footer="0.5"/>
  <pageSetup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C6" sqref="C6:C7"/>
    </sheetView>
  </sheetViews>
  <sheetFormatPr defaultRowHeight="12.75" x14ac:dyDescent="0.2"/>
  <cols>
    <col min="2" max="3" width="9.140625" style="9"/>
  </cols>
  <sheetData>
    <row r="1" spans="1:3" x14ac:dyDescent="0.2">
      <c r="A1" t="s">
        <v>133</v>
      </c>
      <c r="C1" s="16"/>
    </row>
    <row r="2" spans="1:3" x14ac:dyDescent="0.2">
      <c r="A2" t="s">
        <v>134</v>
      </c>
      <c r="C2" s="16"/>
    </row>
    <row r="3" spans="1:3" x14ac:dyDescent="0.2">
      <c r="A3" t="s">
        <v>27</v>
      </c>
      <c r="C3" s="16"/>
    </row>
    <row r="4" spans="1:3" x14ac:dyDescent="0.2">
      <c r="A4" t="s">
        <v>19</v>
      </c>
      <c r="C4" s="16"/>
    </row>
    <row r="5" spans="1:3" x14ac:dyDescent="0.2">
      <c r="A5" t="s">
        <v>57</v>
      </c>
      <c r="C5" s="16"/>
    </row>
    <row r="6" spans="1:3" x14ac:dyDescent="0.2">
      <c r="C6" s="16"/>
    </row>
    <row r="7" spans="1:3" x14ac:dyDescent="0.2">
      <c r="B7" s="9" t="s">
        <v>5</v>
      </c>
      <c r="C7" s="37" t="s">
        <v>290</v>
      </c>
    </row>
    <row r="8" spans="1:3" x14ac:dyDescent="0.2">
      <c r="C8" s="16"/>
    </row>
    <row r="9" spans="1:3" x14ac:dyDescent="0.2">
      <c r="A9" s="9">
        <v>2009</v>
      </c>
      <c r="B9" s="9">
        <v>66502</v>
      </c>
      <c r="C9" s="16"/>
    </row>
    <row r="10" spans="1:3" x14ac:dyDescent="0.2">
      <c r="A10" s="9">
        <v>2010</v>
      </c>
      <c r="B10" s="9">
        <v>68103</v>
      </c>
      <c r="C10" s="16">
        <f t="shared" ref="C10:C19" si="0">((B10/B9)-1)</f>
        <v>2.4074463925896961E-2</v>
      </c>
    </row>
    <row r="11" spans="1:3" x14ac:dyDescent="0.2">
      <c r="A11" s="9">
        <v>2011</v>
      </c>
      <c r="B11" s="9">
        <v>67133</v>
      </c>
      <c r="C11" s="16">
        <f t="shared" si="0"/>
        <v>-1.4243131726943026E-2</v>
      </c>
    </row>
    <row r="12" spans="1:3" x14ac:dyDescent="0.2">
      <c r="A12" s="9">
        <v>2012</v>
      </c>
      <c r="B12" s="9">
        <v>66344</v>
      </c>
      <c r="C12" s="16">
        <f t="shared" si="0"/>
        <v>-1.1752789239271255E-2</v>
      </c>
    </row>
    <row r="13" spans="1:3" x14ac:dyDescent="0.2">
      <c r="A13" s="9">
        <v>2013</v>
      </c>
      <c r="B13" s="9">
        <v>68144</v>
      </c>
      <c r="C13" s="16">
        <f t="shared" si="0"/>
        <v>2.7131315567346048E-2</v>
      </c>
    </row>
    <row r="14" spans="1:3" x14ac:dyDescent="0.2">
      <c r="A14" s="9">
        <v>2014</v>
      </c>
      <c r="B14" s="9">
        <v>70051</v>
      </c>
      <c r="C14" s="16">
        <f t="shared" si="0"/>
        <v>2.7984855599906044E-2</v>
      </c>
    </row>
    <row r="15" spans="1:3" x14ac:dyDescent="0.2">
      <c r="A15" s="9">
        <v>2015</v>
      </c>
      <c r="B15" s="9">
        <v>73052</v>
      </c>
      <c r="C15" s="16">
        <f t="shared" si="0"/>
        <v>4.2840216413755794E-2</v>
      </c>
    </row>
    <row r="16" spans="1:3" x14ac:dyDescent="0.2">
      <c r="A16" s="9">
        <v>2016</v>
      </c>
      <c r="B16" s="9">
        <v>75870</v>
      </c>
      <c r="C16" s="16">
        <f t="shared" si="0"/>
        <v>3.8575261457591825E-2</v>
      </c>
    </row>
    <row r="17" spans="1:3" x14ac:dyDescent="0.2">
      <c r="A17" s="9">
        <v>2017</v>
      </c>
      <c r="B17" s="9">
        <v>77242</v>
      </c>
      <c r="C17" s="16">
        <f t="shared" si="0"/>
        <v>1.8083563991037277E-2</v>
      </c>
    </row>
    <row r="18" spans="1:3" x14ac:dyDescent="0.2">
      <c r="A18" s="9">
        <v>2018</v>
      </c>
      <c r="B18" s="9">
        <v>77846</v>
      </c>
      <c r="C18" s="16">
        <f t="shared" si="0"/>
        <v>7.8195800212319533E-3</v>
      </c>
    </row>
    <row r="19" spans="1:3" x14ac:dyDescent="0.2">
      <c r="A19" s="9">
        <v>2019</v>
      </c>
      <c r="B19" s="9">
        <v>78558</v>
      </c>
      <c r="C19" s="16">
        <f t="shared" si="0"/>
        <v>9.1462631349072954E-3</v>
      </c>
    </row>
    <row r="21" spans="1:3" x14ac:dyDescent="0.2">
      <c r="B21" t="s">
        <v>137</v>
      </c>
      <c r="C21" s="16">
        <f>((B19/B9)^(1/(A19-A9)))-1</f>
        <v>1.6800078715073719E-2</v>
      </c>
    </row>
    <row r="22" spans="1:3" x14ac:dyDescent="0.2">
      <c r="B22" s="14" t="s">
        <v>138</v>
      </c>
      <c r="C22" s="17">
        <v>1.9300000000000001E-2</v>
      </c>
    </row>
    <row r="23" spans="1:3" x14ac:dyDescent="0.2">
      <c r="B23" s="15" t="s">
        <v>140</v>
      </c>
      <c r="C23" s="18">
        <f>AVERAGE(C21:C22)</f>
        <v>1.8050039357536858E-2</v>
      </c>
    </row>
  </sheetData>
  <phoneticPr fontId="0" type="noConversion"/>
  <pageMargins left="0.5" right="0.5" top="1" bottom="1" header="0.5" footer="0.5"/>
  <pageSetup orientation="landscape" verticalDpi="0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C6" sqref="C6:C7"/>
    </sheetView>
  </sheetViews>
  <sheetFormatPr defaultRowHeight="12.75" x14ac:dyDescent="0.2"/>
  <cols>
    <col min="2" max="3" width="9.140625" style="9"/>
  </cols>
  <sheetData>
    <row r="1" spans="1:3" x14ac:dyDescent="0.2">
      <c r="A1" t="s">
        <v>55</v>
      </c>
      <c r="C1" s="16"/>
    </row>
    <row r="2" spans="1:3" x14ac:dyDescent="0.2">
      <c r="A2" t="s">
        <v>56</v>
      </c>
      <c r="C2" s="16"/>
    </row>
    <row r="3" spans="1:3" x14ac:dyDescent="0.2">
      <c r="A3" t="s">
        <v>27</v>
      </c>
      <c r="C3" s="16"/>
    </row>
    <row r="4" spans="1:3" x14ac:dyDescent="0.2">
      <c r="A4" t="s">
        <v>19</v>
      </c>
      <c r="C4" s="16"/>
    </row>
    <row r="5" spans="1:3" x14ac:dyDescent="0.2">
      <c r="A5" t="s">
        <v>57</v>
      </c>
      <c r="C5" s="16"/>
    </row>
    <row r="6" spans="1:3" x14ac:dyDescent="0.2">
      <c r="C6" s="16"/>
    </row>
    <row r="7" spans="1:3" x14ac:dyDescent="0.2">
      <c r="B7" s="9" t="s">
        <v>5</v>
      </c>
      <c r="C7" s="37" t="s">
        <v>290</v>
      </c>
    </row>
    <row r="8" spans="1:3" x14ac:dyDescent="0.2">
      <c r="C8" s="16"/>
    </row>
    <row r="9" spans="1:3" x14ac:dyDescent="0.2">
      <c r="A9" s="9">
        <v>2009</v>
      </c>
      <c r="B9" s="9">
        <v>36000</v>
      </c>
      <c r="C9" s="16"/>
    </row>
    <row r="10" spans="1:3" x14ac:dyDescent="0.2">
      <c r="A10" s="9">
        <v>2010</v>
      </c>
      <c r="B10" s="9">
        <v>36000</v>
      </c>
      <c r="C10" s="16">
        <f t="shared" ref="C10:C19" si="0">((B10/B9)-1)</f>
        <v>0</v>
      </c>
    </row>
    <row r="11" spans="1:3" x14ac:dyDescent="0.2">
      <c r="A11" s="9">
        <v>2011</v>
      </c>
      <c r="B11" s="9">
        <v>36405</v>
      </c>
      <c r="C11" s="16">
        <f t="shared" si="0"/>
        <v>1.1249999999999982E-2</v>
      </c>
    </row>
    <row r="12" spans="1:3" x14ac:dyDescent="0.2">
      <c r="A12" s="9">
        <v>2012</v>
      </c>
      <c r="B12" s="9">
        <v>35873</v>
      </c>
      <c r="C12" s="16">
        <f t="shared" si="0"/>
        <v>-1.4613377283340223E-2</v>
      </c>
    </row>
    <row r="13" spans="1:3" x14ac:dyDescent="0.2">
      <c r="A13" s="9">
        <v>2013</v>
      </c>
      <c r="B13" s="9">
        <v>36458</v>
      </c>
      <c r="C13" s="16">
        <f t="shared" si="0"/>
        <v>1.6307529339614657E-2</v>
      </c>
    </row>
    <row r="14" spans="1:3" x14ac:dyDescent="0.2">
      <c r="A14" s="9">
        <v>2014</v>
      </c>
      <c r="B14" s="9">
        <v>37545</v>
      </c>
      <c r="C14" s="16">
        <f t="shared" si="0"/>
        <v>2.9815129738329116E-2</v>
      </c>
    </row>
    <row r="15" spans="1:3" x14ac:dyDescent="0.2">
      <c r="A15" s="9">
        <v>2015</v>
      </c>
      <c r="B15" s="9">
        <v>38926</v>
      </c>
      <c r="C15" s="16">
        <f t="shared" si="0"/>
        <v>3.6782527633506534E-2</v>
      </c>
    </row>
    <row r="16" spans="1:3" x14ac:dyDescent="0.2">
      <c r="A16" s="9">
        <v>2016</v>
      </c>
      <c r="B16" s="9">
        <v>39514</v>
      </c>
      <c r="C16" s="16">
        <f t="shared" si="0"/>
        <v>1.5105584956070395E-2</v>
      </c>
    </row>
    <row r="17" spans="1:3" x14ac:dyDescent="0.2">
      <c r="A17" s="9">
        <v>2017</v>
      </c>
      <c r="B17" s="9">
        <v>40088</v>
      </c>
      <c r="C17" s="16">
        <f t="shared" si="0"/>
        <v>1.4526496937794287E-2</v>
      </c>
    </row>
    <row r="18" spans="1:3" x14ac:dyDescent="0.2">
      <c r="A18" s="9">
        <v>2018</v>
      </c>
      <c r="B18" s="9">
        <v>40406</v>
      </c>
      <c r="C18" s="16">
        <f t="shared" si="0"/>
        <v>7.9325483935341889E-3</v>
      </c>
    </row>
    <row r="19" spans="1:3" x14ac:dyDescent="0.2">
      <c r="A19" s="9">
        <v>2019</v>
      </c>
      <c r="B19" s="9">
        <v>40632</v>
      </c>
      <c r="C19" s="16">
        <f t="shared" si="0"/>
        <v>5.5932287284066184E-3</v>
      </c>
    </row>
    <row r="21" spans="1:3" x14ac:dyDescent="0.2">
      <c r="B21" t="s">
        <v>137</v>
      </c>
      <c r="C21" s="16">
        <f>((B19/B9)^(1/(A19-A9)))-1</f>
        <v>1.2177245702624129E-2</v>
      </c>
    </row>
    <row r="22" spans="1:3" x14ac:dyDescent="0.2">
      <c r="B22" s="14" t="s">
        <v>138</v>
      </c>
      <c r="C22" s="17">
        <v>1.47E-2</v>
      </c>
    </row>
    <row r="23" spans="1:3" x14ac:dyDescent="0.2">
      <c r="B23" s="15" t="s">
        <v>140</v>
      </c>
      <c r="C23" s="18">
        <f>AVERAGE(C21:C22)</f>
        <v>1.3438622851312063E-2</v>
      </c>
    </row>
  </sheetData>
  <phoneticPr fontId="0" type="noConversion"/>
  <pageMargins left="0.5" right="0.5" top="1" bottom="1" header="0.5" footer="0.5"/>
  <pageSetup orientation="landscape" verticalDpi="0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23"/>
  <sheetViews>
    <sheetView workbookViewId="0">
      <selection activeCell="C6" sqref="C6:C7"/>
    </sheetView>
  </sheetViews>
  <sheetFormatPr defaultRowHeight="12.75" x14ac:dyDescent="0.2"/>
  <cols>
    <col min="2" max="3" width="9.140625" style="9"/>
  </cols>
  <sheetData>
    <row r="1" spans="1:3" x14ac:dyDescent="0.2">
      <c r="A1" t="s">
        <v>58</v>
      </c>
      <c r="C1" s="16"/>
    </row>
    <row r="2" spans="1:3" x14ac:dyDescent="0.2">
      <c r="A2" t="s">
        <v>59</v>
      </c>
      <c r="C2" s="16"/>
    </row>
    <row r="3" spans="1:3" x14ac:dyDescent="0.2">
      <c r="A3" t="s">
        <v>18</v>
      </c>
      <c r="C3" s="16"/>
    </row>
    <row r="4" spans="1:3" x14ac:dyDescent="0.2">
      <c r="A4" t="s">
        <v>19</v>
      </c>
      <c r="C4" s="16"/>
    </row>
    <row r="5" spans="1:3" x14ac:dyDescent="0.2">
      <c r="A5" t="s">
        <v>15</v>
      </c>
      <c r="C5" s="16"/>
    </row>
    <row r="6" spans="1:3" x14ac:dyDescent="0.2">
      <c r="C6" s="16"/>
    </row>
    <row r="7" spans="1:3" x14ac:dyDescent="0.2">
      <c r="B7" s="9" t="s">
        <v>5</v>
      </c>
      <c r="C7" s="37" t="s">
        <v>290</v>
      </c>
    </row>
    <row r="8" spans="1:3" x14ac:dyDescent="0.2">
      <c r="C8" s="16"/>
    </row>
    <row r="9" spans="1:3" x14ac:dyDescent="0.2">
      <c r="A9" s="9">
        <v>2009</v>
      </c>
      <c r="B9" s="8">
        <v>41084</v>
      </c>
      <c r="C9" s="16"/>
    </row>
    <row r="10" spans="1:3" x14ac:dyDescent="0.2">
      <c r="A10" s="9">
        <v>2010</v>
      </c>
      <c r="B10" s="8">
        <v>42255</v>
      </c>
      <c r="C10" s="16">
        <f t="shared" ref="C10:C19" si="0">((B10/B9)-1)</f>
        <v>2.8502580079836415E-2</v>
      </c>
    </row>
    <row r="11" spans="1:3" x14ac:dyDescent="0.2">
      <c r="A11" s="9">
        <v>2011</v>
      </c>
      <c r="B11" s="8">
        <v>42183</v>
      </c>
      <c r="C11" s="16">
        <f t="shared" si="0"/>
        <v>-1.7039403620873195E-3</v>
      </c>
    </row>
    <row r="12" spans="1:3" x14ac:dyDescent="0.2">
      <c r="A12" s="9">
        <v>2012</v>
      </c>
      <c r="B12" s="8">
        <v>42215</v>
      </c>
      <c r="C12" s="16">
        <f t="shared" si="0"/>
        <v>7.5859943579170697E-4</v>
      </c>
    </row>
    <row r="13" spans="1:3" x14ac:dyDescent="0.2">
      <c r="A13" s="9">
        <v>2013</v>
      </c>
      <c r="B13" s="8">
        <v>41664</v>
      </c>
      <c r="C13" s="16">
        <f t="shared" si="0"/>
        <v>-1.3052232618737447E-2</v>
      </c>
    </row>
    <row r="14" spans="1:3" x14ac:dyDescent="0.2">
      <c r="A14" s="9">
        <v>2014</v>
      </c>
      <c r="B14" s="8">
        <v>42152</v>
      </c>
      <c r="C14" s="16">
        <f t="shared" si="0"/>
        <v>1.171274961597546E-2</v>
      </c>
    </row>
    <row r="15" spans="1:3" x14ac:dyDescent="0.2">
      <c r="A15" s="9">
        <v>2015</v>
      </c>
      <c r="B15" s="8">
        <v>43285</v>
      </c>
      <c r="C15" s="16">
        <f t="shared" si="0"/>
        <v>2.6878914405010335E-2</v>
      </c>
    </row>
    <row r="16" spans="1:3" x14ac:dyDescent="0.2">
      <c r="A16" s="9">
        <v>2016</v>
      </c>
      <c r="B16" s="8">
        <v>44573</v>
      </c>
      <c r="C16" s="16">
        <f t="shared" si="0"/>
        <v>2.9756266605059478E-2</v>
      </c>
    </row>
    <row r="17" spans="1:4" x14ac:dyDescent="0.2">
      <c r="A17" s="9">
        <v>2017</v>
      </c>
      <c r="B17" s="8">
        <v>45310</v>
      </c>
      <c r="C17" s="16">
        <f t="shared" si="0"/>
        <v>1.6534673457025528E-2</v>
      </c>
      <c r="D17" s="2"/>
    </row>
    <row r="18" spans="1:4" x14ac:dyDescent="0.2">
      <c r="A18" s="9">
        <v>2018</v>
      </c>
      <c r="B18" s="8">
        <v>46216</v>
      </c>
      <c r="C18" s="16">
        <f t="shared" si="0"/>
        <v>1.9995585963363594E-2</v>
      </c>
      <c r="D18" s="2"/>
    </row>
    <row r="19" spans="1:4" x14ac:dyDescent="0.2">
      <c r="A19" s="9">
        <v>2019</v>
      </c>
      <c r="B19" s="8">
        <v>46771</v>
      </c>
      <c r="C19" s="16">
        <f t="shared" si="0"/>
        <v>1.2008828111476522E-2</v>
      </c>
    </row>
    <row r="21" spans="1:4" x14ac:dyDescent="0.2">
      <c r="B21" t="s">
        <v>137</v>
      </c>
      <c r="C21" s="16">
        <f>((B19/B9)^(1/(A19-A9)))-1</f>
        <v>1.3048863108589437E-2</v>
      </c>
    </row>
    <row r="22" spans="1:4" x14ac:dyDescent="0.2">
      <c r="B22" s="14" t="s">
        <v>138</v>
      </c>
      <c r="C22" s="17">
        <v>1.24E-2</v>
      </c>
    </row>
    <row r="23" spans="1:4" x14ac:dyDescent="0.2">
      <c r="B23" s="15" t="s">
        <v>140</v>
      </c>
      <c r="C23" s="18">
        <f>AVERAGE(C21:C22)</f>
        <v>1.2724431554294719E-2</v>
      </c>
    </row>
  </sheetData>
  <phoneticPr fontId="0" type="noConversion"/>
  <pageMargins left="0.5" right="0.5" top="1" bottom="1" header="0.5" footer="0.5"/>
  <pageSetup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C23"/>
  <sheetViews>
    <sheetView workbookViewId="0">
      <selection activeCell="C6" sqref="C6:C7"/>
    </sheetView>
  </sheetViews>
  <sheetFormatPr defaultRowHeight="12.75" x14ac:dyDescent="0.2"/>
  <cols>
    <col min="2" max="3" width="9.140625" style="9"/>
  </cols>
  <sheetData>
    <row r="1" spans="1:3" x14ac:dyDescent="0.2">
      <c r="A1" t="s">
        <v>8</v>
      </c>
      <c r="C1" s="16"/>
    </row>
    <row r="2" spans="1:3" x14ac:dyDescent="0.2">
      <c r="A2" t="s">
        <v>9</v>
      </c>
      <c r="C2" s="16"/>
    </row>
    <row r="3" spans="1:3" x14ac:dyDescent="0.2">
      <c r="A3" t="s">
        <v>2</v>
      </c>
      <c r="C3" s="16"/>
    </row>
    <row r="4" spans="1:3" x14ac:dyDescent="0.2">
      <c r="A4" t="s">
        <v>10</v>
      </c>
      <c r="C4" s="16"/>
    </row>
    <row r="5" spans="1:3" x14ac:dyDescent="0.2">
      <c r="A5" t="s">
        <v>11</v>
      </c>
      <c r="C5" s="16"/>
    </row>
    <row r="6" spans="1:3" x14ac:dyDescent="0.2">
      <c r="C6" s="16"/>
    </row>
    <row r="7" spans="1:3" x14ac:dyDescent="0.2">
      <c r="B7" s="9" t="s">
        <v>5</v>
      </c>
      <c r="C7" s="37" t="s">
        <v>290</v>
      </c>
    </row>
    <row r="8" spans="1:3" x14ac:dyDescent="0.2">
      <c r="C8" s="16"/>
    </row>
    <row r="9" spans="1:3" x14ac:dyDescent="0.2">
      <c r="A9" s="9">
        <v>2009</v>
      </c>
      <c r="B9" s="8">
        <v>2691</v>
      </c>
      <c r="C9" s="16"/>
    </row>
    <row r="10" spans="1:3" x14ac:dyDescent="0.2">
      <c r="A10" s="9">
        <v>2010</v>
      </c>
      <c r="B10" s="8">
        <v>3100</v>
      </c>
      <c r="C10" s="16">
        <f t="shared" ref="C10:C18" si="0">((B10/B9)-1)</f>
        <v>0.15198810850984756</v>
      </c>
    </row>
    <row r="11" spans="1:3" x14ac:dyDescent="0.2">
      <c r="A11" s="9">
        <v>2011</v>
      </c>
      <c r="B11" s="8">
        <v>2438</v>
      </c>
      <c r="C11" s="16">
        <f t="shared" si="0"/>
        <v>-0.21354838709677415</v>
      </c>
    </row>
    <row r="12" spans="1:3" x14ac:dyDescent="0.2">
      <c r="A12" s="9">
        <v>2012</v>
      </c>
      <c r="B12" s="8">
        <v>2491</v>
      </c>
      <c r="C12" s="16">
        <f t="shared" si="0"/>
        <v>2.1739130434782705E-2</v>
      </c>
    </row>
    <row r="13" spans="1:3" x14ac:dyDescent="0.2">
      <c r="A13" s="9">
        <v>2013</v>
      </c>
      <c r="B13" s="9">
        <v>2643</v>
      </c>
      <c r="C13" s="16">
        <f t="shared" si="0"/>
        <v>6.1019670814933757E-2</v>
      </c>
    </row>
    <row r="14" spans="1:3" x14ac:dyDescent="0.2">
      <c r="A14" s="9">
        <v>2014</v>
      </c>
      <c r="B14" s="9">
        <v>2943</v>
      </c>
      <c r="C14" s="16">
        <f t="shared" si="0"/>
        <v>0.11350737797956878</v>
      </c>
    </row>
    <row r="15" spans="1:3" x14ac:dyDescent="0.2">
      <c r="A15" s="9">
        <v>2015</v>
      </c>
      <c r="B15" s="9">
        <v>2874</v>
      </c>
      <c r="C15" s="16">
        <f t="shared" si="0"/>
        <v>-2.3445463812436285E-2</v>
      </c>
    </row>
    <row r="16" spans="1:3" x14ac:dyDescent="0.2">
      <c r="A16" s="9">
        <v>2016</v>
      </c>
      <c r="B16" s="9">
        <v>2754</v>
      </c>
      <c r="C16" s="16">
        <f t="shared" si="0"/>
        <v>-4.1753653444676408E-2</v>
      </c>
    </row>
    <row r="17" spans="1:3" x14ac:dyDescent="0.2">
      <c r="A17" s="9">
        <v>2017</v>
      </c>
      <c r="B17" s="9">
        <v>2773</v>
      </c>
      <c r="C17" s="16">
        <f t="shared" si="0"/>
        <v>6.8990559186636879E-3</v>
      </c>
    </row>
    <row r="18" spans="1:3" x14ac:dyDescent="0.2">
      <c r="A18" s="9">
        <v>2018</v>
      </c>
      <c r="B18" s="9">
        <v>2776</v>
      </c>
      <c r="C18" s="16">
        <f t="shared" si="0"/>
        <v>1.0818608005769281E-3</v>
      </c>
    </row>
    <row r="19" spans="1:3" x14ac:dyDescent="0.2">
      <c r="A19" s="9">
        <v>2019</v>
      </c>
      <c r="B19" s="9">
        <v>2848</v>
      </c>
      <c r="C19" s="16">
        <f>((B19/B18)-1)</f>
        <v>2.5936599423631135E-2</v>
      </c>
    </row>
    <row r="20" spans="1:3" x14ac:dyDescent="0.2">
      <c r="C20" s="16"/>
    </row>
    <row r="21" spans="1:3" x14ac:dyDescent="0.2">
      <c r="B21" s="9" t="s">
        <v>137</v>
      </c>
      <c r="C21" s="16">
        <f>((B19/B9)^(1/(A19-A9)))-1</f>
        <v>5.6865193981070483E-3</v>
      </c>
    </row>
    <row r="22" spans="1:3" x14ac:dyDescent="0.2">
      <c r="B22" s="9" t="s">
        <v>138</v>
      </c>
      <c r="C22" s="16">
        <v>4.7000000000000002E-3</v>
      </c>
    </row>
    <row r="23" spans="1:3" x14ac:dyDescent="0.2">
      <c r="B23" s="20" t="s">
        <v>140</v>
      </c>
      <c r="C23" s="18">
        <f>AVERAGE(C21:C22)</f>
        <v>5.1932596990535238E-3</v>
      </c>
    </row>
  </sheetData>
  <phoneticPr fontId="0" type="noConversion"/>
  <pageMargins left="0.5" right="0.5" top="1" bottom="1" header="0.5" footer="0.5"/>
  <pageSetup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C23"/>
  <sheetViews>
    <sheetView workbookViewId="0">
      <selection activeCell="C6" sqref="C6:C7"/>
    </sheetView>
  </sheetViews>
  <sheetFormatPr defaultRowHeight="12.75" x14ac:dyDescent="0.2"/>
  <cols>
    <col min="2" max="3" width="9.140625" style="9"/>
  </cols>
  <sheetData>
    <row r="1" spans="1:3" x14ac:dyDescent="0.2">
      <c r="A1" t="s">
        <v>60</v>
      </c>
      <c r="C1" s="16"/>
    </row>
    <row r="2" spans="1:3" x14ac:dyDescent="0.2">
      <c r="A2" t="s">
        <v>61</v>
      </c>
      <c r="C2" s="16"/>
    </row>
    <row r="3" spans="1:3" x14ac:dyDescent="0.2">
      <c r="A3" t="s">
        <v>2</v>
      </c>
      <c r="C3" s="16"/>
    </row>
    <row r="4" spans="1:3" x14ac:dyDescent="0.2">
      <c r="A4" t="s">
        <v>10</v>
      </c>
      <c r="C4" s="16"/>
    </row>
    <row r="5" spans="1:3" x14ac:dyDescent="0.2">
      <c r="A5" t="s">
        <v>11</v>
      </c>
      <c r="C5" s="16"/>
    </row>
    <row r="6" spans="1:3" x14ac:dyDescent="0.2">
      <c r="C6" s="16"/>
    </row>
    <row r="7" spans="1:3" x14ac:dyDescent="0.2">
      <c r="B7" s="9" t="s">
        <v>5</v>
      </c>
      <c r="C7" s="37" t="s">
        <v>290</v>
      </c>
    </row>
    <row r="8" spans="1:3" x14ac:dyDescent="0.2">
      <c r="C8" s="16"/>
    </row>
    <row r="9" spans="1:3" x14ac:dyDescent="0.2">
      <c r="A9" s="9">
        <v>2009</v>
      </c>
      <c r="B9" s="8">
        <v>3682</v>
      </c>
      <c r="C9" s="16"/>
    </row>
    <row r="10" spans="1:3" x14ac:dyDescent="0.2">
      <c r="A10" s="9">
        <v>2010</v>
      </c>
      <c r="B10" s="8">
        <v>3700</v>
      </c>
      <c r="C10" s="16">
        <f t="shared" ref="C10:C19" si="0">((B10/B9)-1)</f>
        <v>4.888647474198704E-3</v>
      </c>
    </row>
    <row r="11" spans="1:3" x14ac:dyDescent="0.2">
      <c r="A11" s="9">
        <v>2011</v>
      </c>
      <c r="B11" s="8">
        <v>3381</v>
      </c>
      <c r="C11" s="16">
        <f t="shared" si="0"/>
        <v>-8.6216216216216224E-2</v>
      </c>
    </row>
    <row r="12" spans="1:3" x14ac:dyDescent="0.2">
      <c r="A12" s="9">
        <v>2012</v>
      </c>
      <c r="B12" s="8">
        <v>3216</v>
      </c>
      <c r="C12" s="16">
        <f t="shared" si="0"/>
        <v>-4.8802129547471207E-2</v>
      </c>
    </row>
    <row r="13" spans="1:3" x14ac:dyDescent="0.2">
      <c r="A13" s="9">
        <v>2013</v>
      </c>
      <c r="B13" s="8">
        <v>3358</v>
      </c>
      <c r="C13" s="16">
        <f t="shared" si="0"/>
        <v>4.4154228855721289E-2</v>
      </c>
    </row>
    <row r="14" spans="1:3" x14ac:dyDescent="0.2">
      <c r="A14" s="9">
        <v>2014</v>
      </c>
      <c r="B14" s="8">
        <v>3273</v>
      </c>
      <c r="C14" s="16">
        <f t="shared" si="0"/>
        <v>-2.5312686122692107E-2</v>
      </c>
    </row>
    <row r="15" spans="1:3" x14ac:dyDescent="0.2">
      <c r="A15" s="9">
        <v>2015</v>
      </c>
      <c r="B15" s="8">
        <v>3460</v>
      </c>
      <c r="C15" s="16">
        <f t="shared" si="0"/>
        <v>5.7134127711579552E-2</v>
      </c>
    </row>
    <row r="16" spans="1:3" x14ac:dyDescent="0.2">
      <c r="A16" s="9">
        <v>2016</v>
      </c>
      <c r="B16" s="8">
        <v>3310</v>
      </c>
      <c r="C16" s="16">
        <f t="shared" si="0"/>
        <v>-4.3352601156069315E-2</v>
      </c>
    </row>
    <row r="17" spans="1:3" x14ac:dyDescent="0.2">
      <c r="A17" s="9">
        <v>2017</v>
      </c>
      <c r="B17" s="8">
        <v>3472</v>
      </c>
      <c r="C17" s="16">
        <f t="shared" si="0"/>
        <v>4.8942598187311281E-2</v>
      </c>
    </row>
    <row r="18" spans="1:3" x14ac:dyDescent="0.2">
      <c r="A18" s="9">
        <v>2018</v>
      </c>
      <c r="B18" s="8">
        <v>3516</v>
      </c>
      <c r="C18" s="16">
        <f t="shared" si="0"/>
        <v>1.2672811059907918E-2</v>
      </c>
    </row>
    <row r="19" spans="1:3" x14ac:dyDescent="0.2">
      <c r="A19" s="9">
        <v>2019</v>
      </c>
      <c r="B19" s="8">
        <v>3636</v>
      </c>
      <c r="C19" s="16">
        <f t="shared" si="0"/>
        <v>3.4129692832764569E-2</v>
      </c>
    </row>
    <row r="21" spans="1:3" x14ac:dyDescent="0.2">
      <c r="B21" s="9" t="s">
        <v>137</v>
      </c>
      <c r="C21" s="16">
        <f>((B19/B9)^(1/(A19-A9)))-1</f>
        <v>-1.2564007164674873E-3</v>
      </c>
    </row>
    <row r="22" spans="1:3" x14ac:dyDescent="0.2">
      <c r="B22" s="19" t="s">
        <v>138</v>
      </c>
      <c r="C22" s="17">
        <v>-8.9999999999999998E-4</v>
      </c>
    </row>
    <row r="23" spans="1:3" x14ac:dyDescent="0.2">
      <c r="B23" s="20" t="s">
        <v>140</v>
      </c>
      <c r="C23" s="18">
        <f>AVERAGE(C21:C22)</f>
        <v>-1.0782003582337435E-3</v>
      </c>
    </row>
  </sheetData>
  <phoneticPr fontId="0" type="noConversion"/>
  <pageMargins left="0.5" right="0.5" top="1" bottom="1" header="0.5" footer="0.5"/>
  <pageSetup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C23"/>
  <sheetViews>
    <sheetView workbookViewId="0">
      <selection activeCell="C6" sqref="C6:C7"/>
    </sheetView>
  </sheetViews>
  <sheetFormatPr defaultRowHeight="12.75" x14ac:dyDescent="0.2"/>
  <cols>
    <col min="2" max="3" width="9.140625" style="9"/>
  </cols>
  <sheetData>
    <row r="1" spans="1:3" x14ac:dyDescent="0.2">
      <c r="A1" t="s">
        <v>62</v>
      </c>
      <c r="C1" s="16"/>
    </row>
    <row r="2" spans="1:3" x14ac:dyDescent="0.2">
      <c r="A2" t="s">
        <v>63</v>
      </c>
      <c r="C2" s="16"/>
    </row>
    <row r="3" spans="1:3" x14ac:dyDescent="0.2">
      <c r="A3" t="s">
        <v>14</v>
      </c>
      <c r="C3" s="16"/>
    </row>
    <row r="4" spans="1:3" x14ac:dyDescent="0.2">
      <c r="A4" t="s">
        <v>10</v>
      </c>
      <c r="C4" s="16"/>
    </row>
    <row r="5" spans="1:3" x14ac:dyDescent="0.2">
      <c r="A5" t="s">
        <v>11</v>
      </c>
      <c r="C5" s="16"/>
    </row>
    <row r="6" spans="1:3" x14ac:dyDescent="0.2">
      <c r="C6" s="16"/>
    </row>
    <row r="7" spans="1:3" x14ac:dyDescent="0.2">
      <c r="B7" s="9" t="s">
        <v>5</v>
      </c>
      <c r="C7" s="37" t="s">
        <v>290</v>
      </c>
    </row>
    <row r="8" spans="1:3" x14ac:dyDescent="0.2">
      <c r="C8" s="16"/>
    </row>
    <row r="9" spans="1:3" x14ac:dyDescent="0.2">
      <c r="A9" s="9">
        <v>2009</v>
      </c>
      <c r="B9" s="8">
        <v>4467</v>
      </c>
      <c r="C9" s="16"/>
    </row>
    <row r="10" spans="1:3" x14ac:dyDescent="0.2">
      <c r="A10" s="9">
        <v>2010</v>
      </c>
      <c r="B10" s="8">
        <v>4326</v>
      </c>
      <c r="C10" s="16">
        <f t="shared" ref="C10:C19" si="0">((B10/B9)-1)</f>
        <v>-3.156480859637345E-2</v>
      </c>
    </row>
    <row r="11" spans="1:3" x14ac:dyDescent="0.2">
      <c r="A11" s="9">
        <v>2011</v>
      </c>
      <c r="B11" s="8">
        <v>4300</v>
      </c>
      <c r="C11" s="16">
        <f t="shared" si="0"/>
        <v>-6.0101710587147084E-3</v>
      </c>
    </row>
    <row r="12" spans="1:3" x14ac:dyDescent="0.2">
      <c r="A12" s="9">
        <v>2012</v>
      </c>
      <c r="B12" s="8">
        <v>4322</v>
      </c>
      <c r="C12" s="16">
        <f t="shared" si="0"/>
        <v>5.1162790697674154E-3</v>
      </c>
    </row>
    <row r="13" spans="1:3" x14ac:dyDescent="0.2">
      <c r="A13" s="9">
        <v>2013</v>
      </c>
      <c r="B13" s="8">
        <v>4272</v>
      </c>
      <c r="C13" s="16">
        <f t="shared" si="0"/>
        <v>-1.1568718186025007E-2</v>
      </c>
    </row>
    <row r="14" spans="1:3" x14ac:dyDescent="0.2">
      <c r="A14" s="9">
        <v>2014</v>
      </c>
      <c r="B14" s="8">
        <v>3842</v>
      </c>
      <c r="C14" s="16">
        <f t="shared" si="0"/>
        <v>-0.10065543071161054</v>
      </c>
    </row>
    <row r="15" spans="1:3" x14ac:dyDescent="0.2">
      <c r="A15" s="9">
        <v>2015</v>
      </c>
      <c r="B15" s="8">
        <v>4419</v>
      </c>
      <c r="C15" s="16">
        <f t="shared" si="0"/>
        <v>0.15018219677251432</v>
      </c>
    </row>
    <row r="16" spans="1:3" x14ac:dyDescent="0.2">
      <c r="A16" s="9">
        <v>2016</v>
      </c>
      <c r="B16" s="8">
        <v>4520</v>
      </c>
      <c r="C16" s="16">
        <f t="shared" si="0"/>
        <v>2.2855849739760181E-2</v>
      </c>
    </row>
    <row r="17" spans="1:3" x14ac:dyDescent="0.2">
      <c r="A17" s="9">
        <v>2017</v>
      </c>
      <c r="B17" s="8">
        <v>4585</v>
      </c>
      <c r="C17" s="16">
        <f t="shared" si="0"/>
        <v>1.4380530973451267E-2</v>
      </c>
    </row>
    <row r="18" spans="1:3" x14ac:dyDescent="0.2">
      <c r="A18" s="9">
        <v>2018</v>
      </c>
      <c r="B18" s="8">
        <v>4617</v>
      </c>
      <c r="C18" s="16">
        <f t="shared" si="0"/>
        <v>6.9792802617230087E-3</v>
      </c>
    </row>
    <row r="19" spans="1:3" x14ac:dyDescent="0.2">
      <c r="A19" s="9">
        <v>2019</v>
      </c>
      <c r="B19" s="8">
        <v>4781</v>
      </c>
      <c r="C19" s="16">
        <f t="shared" si="0"/>
        <v>3.5520901017977113E-2</v>
      </c>
    </row>
    <row r="21" spans="1:3" x14ac:dyDescent="0.2">
      <c r="B21" s="9" t="s">
        <v>137</v>
      </c>
      <c r="C21" s="16">
        <f>((B19/B9)^(1/(A19-A9)))-1</f>
        <v>6.8163953161175517E-3</v>
      </c>
    </row>
    <row r="22" spans="1:3" x14ac:dyDescent="0.2">
      <c r="B22" s="19" t="s">
        <v>138</v>
      </c>
      <c r="C22" s="17">
        <v>8.3000000000000001E-3</v>
      </c>
    </row>
    <row r="23" spans="1:3" x14ac:dyDescent="0.2">
      <c r="B23" s="20" t="s">
        <v>140</v>
      </c>
      <c r="C23" s="18">
        <f>AVERAGE(C21:C22)</f>
        <v>7.5581976580587759E-3</v>
      </c>
    </row>
  </sheetData>
  <phoneticPr fontId="0" type="noConversion"/>
  <pageMargins left="0.5" right="0.5" top="1" bottom="1" header="0.5" footer="0.5"/>
  <pageSetup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C23"/>
  <sheetViews>
    <sheetView workbookViewId="0">
      <selection activeCell="C6" sqref="C6:C7"/>
    </sheetView>
  </sheetViews>
  <sheetFormatPr defaultRowHeight="12.75" x14ac:dyDescent="0.2"/>
  <cols>
    <col min="2" max="3" width="9.140625" style="9"/>
  </cols>
  <sheetData>
    <row r="1" spans="1:3" x14ac:dyDescent="0.2">
      <c r="A1" t="s">
        <v>64</v>
      </c>
      <c r="C1" s="16"/>
    </row>
    <row r="2" spans="1:3" x14ac:dyDescent="0.2">
      <c r="A2" t="s">
        <v>65</v>
      </c>
      <c r="C2" s="16"/>
    </row>
    <row r="3" spans="1:3" x14ac:dyDescent="0.2">
      <c r="A3" t="s">
        <v>18</v>
      </c>
      <c r="C3" s="16"/>
    </row>
    <row r="4" spans="1:3" x14ac:dyDescent="0.2">
      <c r="A4" t="s">
        <v>7</v>
      </c>
      <c r="C4" s="16"/>
    </row>
    <row r="5" spans="1:3" x14ac:dyDescent="0.2">
      <c r="A5" t="s">
        <v>52</v>
      </c>
      <c r="C5" s="16"/>
    </row>
    <row r="6" spans="1:3" x14ac:dyDescent="0.2">
      <c r="C6" s="16"/>
    </row>
    <row r="7" spans="1:3" x14ac:dyDescent="0.2">
      <c r="B7" s="9" t="s">
        <v>5</v>
      </c>
      <c r="C7" s="37" t="s">
        <v>290</v>
      </c>
    </row>
    <row r="8" spans="1:3" x14ac:dyDescent="0.2">
      <c r="C8" s="16"/>
    </row>
    <row r="9" spans="1:3" x14ac:dyDescent="0.2">
      <c r="A9" s="9">
        <v>2009</v>
      </c>
      <c r="B9" s="8">
        <v>19735</v>
      </c>
      <c r="C9" s="16"/>
    </row>
    <row r="10" spans="1:3" x14ac:dyDescent="0.2">
      <c r="A10" s="9">
        <v>2010</v>
      </c>
      <c r="B10" s="8">
        <v>19873</v>
      </c>
      <c r="C10" s="16">
        <f t="shared" ref="C10:C19" si="0">((B10/B9)-1)</f>
        <v>6.9926526475805328E-3</v>
      </c>
    </row>
    <row r="11" spans="1:3" x14ac:dyDescent="0.2">
      <c r="A11" s="9">
        <v>2011</v>
      </c>
      <c r="B11" s="8">
        <v>19474</v>
      </c>
      <c r="C11" s="16">
        <f t="shared" si="0"/>
        <v>-2.007749207467413E-2</v>
      </c>
    </row>
    <row r="12" spans="1:3" x14ac:dyDescent="0.2">
      <c r="A12" s="9">
        <v>2012</v>
      </c>
      <c r="B12" s="8">
        <v>19856</v>
      </c>
      <c r="C12" s="16">
        <f t="shared" si="0"/>
        <v>1.9615898120570963E-2</v>
      </c>
    </row>
    <row r="13" spans="1:3" x14ac:dyDescent="0.2">
      <c r="A13" s="9">
        <v>2013</v>
      </c>
      <c r="B13" s="8">
        <v>19112</v>
      </c>
      <c r="C13" s="16">
        <f t="shared" si="0"/>
        <v>-3.7469782433521392E-2</v>
      </c>
    </row>
    <row r="14" spans="1:3" x14ac:dyDescent="0.2">
      <c r="A14" s="9">
        <v>2014</v>
      </c>
      <c r="B14" s="8">
        <v>19096</v>
      </c>
      <c r="C14" s="16">
        <f t="shared" si="0"/>
        <v>-8.3717036416908197E-4</v>
      </c>
    </row>
    <row r="15" spans="1:3" x14ac:dyDescent="0.2">
      <c r="A15" s="9">
        <v>2015</v>
      </c>
      <c r="B15" s="8">
        <v>19146</v>
      </c>
      <c r="C15" s="16">
        <f t="shared" si="0"/>
        <v>2.6183493925429069E-3</v>
      </c>
    </row>
    <row r="16" spans="1:3" x14ac:dyDescent="0.2">
      <c r="A16" s="9">
        <v>2016</v>
      </c>
      <c r="B16" s="8">
        <v>19358</v>
      </c>
      <c r="C16" s="16">
        <f t="shared" si="0"/>
        <v>1.1072808941815504E-2</v>
      </c>
    </row>
    <row r="17" spans="1:3" x14ac:dyDescent="0.2">
      <c r="A17" s="9">
        <v>2017</v>
      </c>
      <c r="B17" s="8">
        <v>19256</v>
      </c>
      <c r="C17" s="16">
        <f t="shared" si="0"/>
        <v>-5.2691393739022763E-3</v>
      </c>
    </row>
    <row r="18" spans="1:3" x14ac:dyDescent="0.2">
      <c r="A18" s="9">
        <v>2018</v>
      </c>
      <c r="B18" s="8">
        <v>19552</v>
      </c>
      <c r="C18" s="16">
        <f t="shared" si="0"/>
        <v>1.5371832156211074E-2</v>
      </c>
    </row>
    <row r="19" spans="1:3" x14ac:dyDescent="0.2">
      <c r="A19" s="9">
        <v>2019</v>
      </c>
      <c r="B19" s="8">
        <v>20106</v>
      </c>
      <c r="C19" s="16">
        <f t="shared" si="0"/>
        <v>2.8334697217675897E-2</v>
      </c>
    </row>
    <row r="21" spans="1:3" x14ac:dyDescent="0.2">
      <c r="B21" s="9" t="s">
        <v>137</v>
      </c>
      <c r="C21" s="16">
        <f>((B19/B9)^(1/(A19-A9)))-1</f>
        <v>1.8641923369024926E-3</v>
      </c>
    </row>
    <row r="22" spans="1:3" x14ac:dyDescent="0.2">
      <c r="B22" s="19" t="s">
        <v>138</v>
      </c>
      <c r="C22" s="17">
        <v>-5.0000000000000001E-4</v>
      </c>
    </row>
    <row r="23" spans="1:3" x14ac:dyDescent="0.2">
      <c r="B23" s="20" t="s">
        <v>140</v>
      </c>
      <c r="C23" s="18">
        <f>AVERAGE(C21:C22)</f>
        <v>6.8209616845124632E-4</v>
      </c>
    </row>
  </sheetData>
  <phoneticPr fontId="0" type="noConversion"/>
  <pageMargins left="0.5" right="0.5" top="1" bottom="1" header="0.5" footer="0.5"/>
  <pageSetup orientation="landscape" verticalDpi="0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C23"/>
  <sheetViews>
    <sheetView workbookViewId="0">
      <selection activeCell="C6" sqref="C6:C7"/>
    </sheetView>
  </sheetViews>
  <sheetFormatPr defaultRowHeight="12.75" x14ac:dyDescent="0.2"/>
  <cols>
    <col min="2" max="3" width="9.140625" style="9"/>
  </cols>
  <sheetData>
    <row r="1" spans="1:3" x14ac:dyDescent="0.2">
      <c r="A1" t="s">
        <v>66</v>
      </c>
      <c r="C1" s="16"/>
    </row>
    <row r="2" spans="1:3" x14ac:dyDescent="0.2">
      <c r="A2" t="s">
        <v>67</v>
      </c>
      <c r="C2" s="16"/>
    </row>
    <row r="3" spans="1:3" x14ac:dyDescent="0.2">
      <c r="A3" t="s">
        <v>27</v>
      </c>
      <c r="C3" s="16"/>
    </row>
    <row r="4" spans="1:3" x14ac:dyDescent="0.2">
      <c r="A4" t="s">
        <v>7</v>
      </c>
      <c r="C4" s="16"/>
    </row>
    <row r="5" spans="1:3" x14ac:dyDescent="0.2">
      <c r="A5" t="s">
        <v>24</v>
      </c>
      <c r="C5" s="16"/>
    </row>
    <row r="6" spans="1:3" x14ac:dyDescent="0.2">
      <c r="C6" s="16"/>
    </row>
    <row r="7" spans="1:3" x14ac:dyDescent="0.2">
      <c r="B7" s="9" t="s">
        <v>5</v>
      </c>
      <c r="C7" s="37" t="s">
        <v>290</v>
      </c>
    </row>
    <row r="8" spans="1:3" x14ac:dyDescent="0.2">
      <c r="C8" s="16"/>
    </row>
    <row r="9" spans="1:3" x14ac:dyDescent="0.2">
      <c r="A9" s="9">
        <v>2009</v>
      </c>
      <c r="B9" s="8">
        <v>38234</v>
      </c>
      <c r="C9" s="16"/>
    </row>
    <row r="10" spans="1:3" x14ac:dyDescent="0.2">
      <c r="A10" s="9">
        <v>2010</v>
      </c>
      <c r="B10" s="8">
        <v>38000</v>
      </c>
      <c r="C10" s="16">
        <f t="shared" ref="C10:C17" si="0">((B10/B9)-1)</f>
        <v>-6.1202071454725671E-3</v>
      </c>
    </row>
    <row r="11" spans="1:3" x14ac:dyDescent="0.2">
      <c r="A11" s="9">
        <v>2011</v>
      </c>
      <c r="B11" s="8"/>
      <c r="C11" s="16"/>
    </row>
    <row r="12" spans="1:3" x14ac:dyDescent="0.2">
      <c r="A12" s="9">
        <v>2012</v>
      </c>
      <c r="B12" s="9">
        <v>39000</v>
      </c>
      <c r="C12" s="16"/>
    </row>
    <row r="13" spans="1:3" x14ac:dyDescent="0.2">
      <c r="A13" s="9">
        <v>2013</v>
      </c>
      <c r="B13" s="9">
        <v>38048</v>
      </c>
      <c r="C13" s="16">
        <f t="shared" si="0"/>
        <v>-2.4410256410256403E-2</v>
      </c>
    </row>
    <row r="14" spans="1:3" x14ac:dyDescent="0.2">
      <c r="A14" s="9">
        <v>2014</v>
      </c>
      <c r="B14" s="9">
        <v>38726</v>
      </c>
      <c r="C14" s="16">
        <f t="shared" si="0"/>
        <v>1.7819596299411211E-2</v>
      </c>
    </row>
    <row r="15" spans="1:3" x14ac:dyDescent="0.2">
      <c r="A15" s="9">
        <v>2015</v>
      </c>
      <c r="B15" s="9">
        <v>40866</v>
      </c>
      <c r="C15" s="16">
        <f t="shared" si="0"/>
        <v>5.526003201983154E-2</v>
      </c>
    </row>
    <row r="16" spans="1:3" x14ac:dyDescent="0.2">
      <c r="A16" s="9">
        <v>2016</v>
      </c>
      <c r="B16" s="9">
        <v>40979</v>
      </c>
      <c r="C16" s="16">
        <f t="shared" si="0"/>
        <v>2.765134830910787E-3</v>
      </c>
    </row>
    <row r="17" spans="1:3" x14ac:dyDescent="0.2">
      <c r="A17" s="9">
        <v>2017</v>
      </c>
      <c r="B17" s="9">
        <v>40700</v>
      </c>
      <c r="C17" s="16">
        <f t="shared" si="0"/>
        <v>-6.8083652602553002E-3</v>
      </c>
    </row>
    <row r="18" spans="1:3" x14ac:dyDescent="0.2">
      <c r="A18" s="9">
        <v>2018</v>
      </c>
      <c r="B18" s="9">
        <v>42009</v>
      </c>
      <c r="C18" s="16">
        <f>((B18/B17)-1)</f>
        <v>3.2162162162162167E-2</v>
      </c>
    </row>
    <row r="19" spans="1:3" x14ac:dyDescent="0.2">
      <c r="A19" s="9">
        <v>2019</v>
      </c>
      <c r="B19" s="9">
        <v>42639</v>
      </c>
      <c r="C19" s="16">
        <f>((B19/B18)-1)</f>
        <v>1.4996786402913687E-2</v>
      </c>
    </row>
    <row r="21" spans="1:3" x14ac:dyDescent="0.2">
      <c r="B21" s="9" t="s">
        <v>137</v>
      </c>
      <c r="C21" s="16">
        <f>((B19/B9)^(1/(A19-A9)))-1</f>
        <v>1.096408536183846E-2</v>
      </c>
    </row>
    <row r="22" spans="1:3" x14ac:dyDescent="0.2">
      <c r="B22" s="19" t="s">
        <v>138</v>
      </c>
      <c r="C22" s="17">
        <v>1.18E-2</v>
      </c>
    </row>
    <row r="23" spans="1:3" x14ac:dyDescent="0.2">
      <c r="B23" s="20" t="s">
        <v>140</v>
      </c>
      <c r="C23" s="18">
        <f>AVERAGE(C21:C22)</f>
        <v>1.1382042680919229E-2</v>
      </c>
    </row>
  </sheetData>
  <phoneticPr fontId="0" type="noConversion"/>
  <pageMargins left="0.5" right="0.5" top="1" bottom="1" header="0.5" footer="0.5"/>
  <pageSetup orientation="landscape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C23"/>
  <sheetViews>
    <sheetView workbookViewId="0">
      <selection activeCell="C6" sqref="C6:C7"/>
    </sheetView>
  </sheetViews>
  <sheetFormatPr defaultRowHeight="12.75" x14ac:dyDescent="0.2"/>
  <cols>
    <col min="2" max="3" width="9.140625" style="9"/>
  </cols>
  <sheetData>
    <row r="1" spans="1:3" x14ac:dyDescent="0.2">
      <c r="A1" t="s">
        <v>68</v>
      </c>
      <c r="C1" s="16"/>
    </row>
    <row r="2" spans="1:3" x14ac:dyDescent="0.2">
      <c r="A2" t="s">
        <v>69</v>
      </c>
      <c r="C2" s="16"/>
    </row>
    <row r="3" spans="1:3" x14ac:dyDescent="0.2">
      <c r="A3" t="s">
        <v>18</v>
      </c>
      <c r="C3" s="16"/>
    </row>
    <row r="4" spans="1:3" x14ac:dyDescent="0.2">
      <c r="A4" t="s">
        <v>19</v>
      </c>
      <c r="C4" s="16"/>
    </row>
    <row r="5" spans="1:3" x14ac:dyDescent="0.2">
      <c r="A5" t="s">
        <v>11</v>
      </c>
      <c r="C5" s="16"/>
    </row>
    <row r="6" spans="1:3" x14ac:dyDescent="0.2">
      <c r="C6" s="16"/>
    </row>
    <row r="7" spans="1:3" x14ac:dyDescent="0.2">
      <c r="B7" s="9" t="s">
        <v>5</v>
      </c>
      <c r="C7" s="37" t="s">
        <v>290</v>
      </c>
    </row>
    <row r="8" spans="1:3" x14ac:dyDescent="0.2">
      <c r="C8" s="16"/>
    </row>
    <row r="9" spans="1:3" x14ac:dyDescent="0.2">
      <c r="A9" s="9">
        <v>2009</v>
      </c>
      <c r="B9" s="8">
        <v>13372</v>
      </c>
      <c r="C9" s="16"/>
    </row>
    <row r="10" spans="1:3" x14ac:dyDescent="0.2">
      <c r="A10" s="9">
        <v>2010</v>
      </c>
      <c r="B10" s="8">
        <v>13686</v>
      </c>
      <c r="C10" s="16">
        <f t="shared" ref="C10:C19" si="0">((B10/B9)-1)</f>
        <v>2.348190248279991E-2</v>
      </c>
    </row>
    <row r="11" spans="1:3" x14ac:dyDescent="0.2">
      <c r="A11" s="9">
        <v>2011</v>
      </c>
      <c r="B11" s="8">
        <v>13437</v>
      </c>
      <c r="C11" s="16">
        <f t="shared" si="0"/>
        <v>-1.819377466023675E-2</v>
      </c>
    </row>
    <row r="12" spans="1:3" x14ac:dyDescent="0.2">
      <c r="A12" s="9">
        <v>2012</v>
      </c>
      <c r="B12" s="8">
        <v>13507</v>
      </c>
      <c r="C12" s="16">
        <f t="shared" si="0"/>
        <v>5.2094961672992657E-3</v>
      </c>
    </row>
    <row r="13" spans="1:3" x14ac:dyDescent="0.2">
      <c r="A13" s="9">
        <v>2013</v>
      </c>
      <c r="B13" s="8">
        <v>13838</v>
      </c>
      <c r="C13" s="16">
        <f t="shared" si="0"/>
        <v>2.4505811801288191E-2</v>
      </c>
    </row>
    <row r="14" spans="1:3" x14ac:dyDescent="0.2">
      <c r="A14" s="9">
        <v>2014</v>
      </c>
      <c r="B14" s="8">
        <v>13941</v>
      </c>
      <c r="C14" s="16">
        <f t="shared" si="0"/>
        <v>7.4432721491544118E-3</v>
      </c>
    </row>
    <row r="15" spans="1:3" x14ac:dyDescent="0.2">
      <c r="A15" s="9">
        <v>2015</v>
      </c>
      <c r="B15" s="8">
        <v>14021</v>
      </c>
      <c r="C15" s="16">
        <f t="shared" si="0"/>
        <v>5.7384692633239975E-3</v>
      </c>
    </row>
    <row r="16" spans="1:3" x14ac:dyDescent="0.2">
      <c r="A16" s="9">
        <v>2016</v>
      </c>
      <c r="B16" s="8">
        <v>14456</v>
      </c>
      <c r="C16" s="16">
        <f t="shared" si="0"/>
        <v>3.1024891234576746E-2</v>
      </c>
    </row>
    <row r="17" spans="1:3" x14ac:dyDescent="0.2">
      <c r="A17" s="9">
        <v>2017</v>
      </c>
      <c r="B17" s="8">
        <v>14551</v>
      </c>
      <c r="C17" s="16">
        <f t="shared" si="0"/>
        <v>6.5716657443275484E-3</v>
      </c>
    </row>
    <row r="18" spans="1:3" x14ac:dyDescent="0.2">
      <c r="A18" s="9">
        <v>2018</v>
      </c>
      <c r="B18" s="8">
        <v>14626</v>
      </c>
      <c r="C18" s="16">
        <f t="shared" si="0"/>
        <v>5.1542849288708226E-3</v>
      </c>
    </row>
    <row r="19" spans="1:3" x14ac:dyDescent="0.2">
      <c r="A19" s="9">
        <v>2019</v>
      </c>
      <c r="B19" s="8">
        <v>14690</v>
      </c>
      <c r="C19" s="16">
        <f t="shared" si="0"/>
        <v>4.3757691781758368E-3</v>
      </c>
    </row>
    <row r="21" spans="1:3" x14ac:dyDescent="0.2">
      <c r="B21" s="9" t="s">
        <v>137</v>
      </c>
      <c r="C21" s="16">
        <f>((B19/B9)^(1/(A19-A9)))-1</f>
        <v>9.4447247176199234E-3</v>
      </c>
    </row>
    <row r="22" spans="1:3" x14ac:dyDescent="0.2">
      <c r="B22" s="19" t="s">
        <v>138</v>
      </c>
      <c r="C22" s="17">
        <v>1.0200000000000001E-2</v>
      </c>
    </row>
    <row r="23" spans="1:3" x14ac:dyDescent="0.2">
      <c r="B23" s="20" t="s">
        <v>140</v>
      </c>
      <c r="C23" s="18">
        <f>AVERAGE(C21:C22)</f>
        <v>9.8223623588099621E-3</v>
      </c>
    </row>
  </sheetData>
  <phoneticPr fontId="0" type="noConversion"/>
  <pageMargins left="0.5" right="0.5" top="1" bottom="1" header="0.5" footer="0.5"/>
  <pageSetup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C23"/>
  <sheetViews>
    <sheetView workbookViewId="0">
      <selection activeCell="C6" sqref="C6:C7"/>
    </sheetView>
  </sheetViews>
  <sheetFormatPr defaultRowHeight="12.75" x14ac:dyDescent="0.2"/>
  <cols>
    <col min="2" max="3" width="9.140625" style="9"/>
  </cols>
  <sheetData>
    <row r="1" spans="1:3" x14ac:dyDescent="0.2">
      <c r="A1" t="s">
        <v>70</v>
      </c>
      <c r="C1" s="16"/>
    </row>
    <row r="2" spans="1:3" x14ac:dyDescent="0.2">
      <c r="A2" t="s">
        <v>71</v>
      </c>
      <c r="C2" s="16"/>
    </row>
    <row r="3" spans="1:3" x14ac:dyDescent="0.2">
      <c r="A3" t="s">
        <v>14</v>
      </c>
      <c r="C3" s="16"/>
    </row>
    <row r="4" spans="1:3" x14ac:dyDescent="0.2">
      <c r="A4" t="s">
        <v>3</v>
      </c>
      <c r="C4" s="16"/>
    </row>
    <row r="5" spans="1:3" x14ac:dyDescent="0.2">
      <c r="A5" t="s">
        <v>57</v>
      </c>
      <c r="C5" s="16"/>
    </row>
    <row r="6" spans="1:3" x14ac:dyDescent="0.2">
      <c r="C6" s="16"/>
    </row>
    <row r="7" spans="1:3" x14ac:dyDescent="0.2">
      <c r="B7" s="9" t="s">
        <v>5</v>
      </c>
      <c r="C7" s="37" t="s">
        <v>290</v>
      </c>
    </row>
    <row r="8" spans="1:3" x14ac:dyDescent="0.2">
      <c r="C8" s="16"/>
    </row>
    <row r="9" spans="1:3" x14ac:dyDescent="0.2">
      <c r="A9" s="9">
        <v>2009</v>
      </c>
      <c r="B9" s="8">
        <v>8296</v>
      </c>
      <c r="C9" s="16"/>
    </row>
    <row r="10" spans="1:3" x14ac:dyDescent="0.2">
      <c r="A10" s="9">
        <v>2010</v>
      </c>
      <c r="B10" s="8">
        <v>8498</v>
      </c>
      <c r="C10" s="16">
        <f t="shared" ref="C10:C19" si="0">((B10/B9)-1)</f>
        <v>2.434908389585333E-2</v>
      </c>
    </row>
    <row r="11" spans="1:3" x14ac:dyDescent="0.2">
      <c r="A11" s="9">
        <v>2011</v>
      </c>
      <c r="B11" s="8">
        <v>8322</v>
      </c>
      <c r="C11" s="16">
        <f t="shared" si="0"/>
        <v>-2.071075547187573E-2</v>
      </c>
    </row>
    <row r="12" spans="1:3" x14ac:dyDescent="0.2">
      <c r="A12" s="9">
        <v>2012</v>
      </c>
      <c r="B12" s="8">
        <v>8298</v>
      </c>
      <c r="C12" s="16">
        <f t="shared" si="0"/>
        <v>-2.8839221341023791E-3</v>
      </c>
    </row>
    <row r="13" spans="1:3" x14ac:dyDescent="0.2">
      <c r="A13" s="9">
        <v>2013</v>
      </c>
      <c r="B13" s="8">
        <v>8522</v>
      </c>
      <c r="C13" s="16">
        <f t="shared" si="0"/>
        <v>2.6994456495541108E-2</v>
      </c>
    </row>
    <row r="14" spans="1:3" x14ac:dyDescent="0.2">
      <c r="A14" s="9">
        <v>2014</v>
      </c>
      <c r="B14" s="8">
        <v>8587</v>
      </c>
      <c r="C14" s="16">
        <f t="shared" si="0"/>
        <v>7.6273175310959118E-3</v>
      </c>
    </row>
    <row r="15" spans="1:3" x14ac:dyDescent="0.2">
      <c r="A15" s="9">
        <v>2015</v>
      </c>
      <c r="B15" s="8">
        <v>8171</v>
      </c>
      <c r="C15" s="16">
        <f t="shared" si="0"/>
        <v>-4.8445324327471728E-2</v>
      </c>
    </row>
    <row r="16" spans="1:3" x14ac:dyDescent="0.2">
      <c r="A16" s="9">
        <v>2016</v>
      </c>
      <c r="B16" s="8">
        <v>9432</v>
      </c>
      <c r="C16" s="16">
        <f t="shared" si="0"/>
        <v>0.15432627585362879</v>
      </c>
    </row>
    <row r="17" spans="1:3" x14ac:dyDescent="0.2">
      <c r="A17" s="9">
        <v>2017</v>
      </c>
      <c r="B17" s="8">
        <v>9847</v>
      </c>
      <c r="C17" s="16">
        <f t="shared" si="0"/>
        <v>4.3999151823579385E-2</v>
      </c>
    </row>
    <row r="18" spans="1:3" x14ac:dyDescent="0.2">
      <c r="A18" s="9">
        <v>2018</v>
      </c>
      <c r="B18" s="8">
        <v>9888</v>
      </c>
      <c r="C18" s="16">
        <f t="shared" si="0"/>
        <v>4.1637046816289658E-3</v>
      </c>
    </row>
    <row r="19" spans="1:3" x14ac:dyDescent="0.2">
      <c r="A19" s="9">
        <v>2019</v>
      </c>
      <c r="B19" s="8">
        <v>10233</v>
      </c>
      <c r="C19" s="16">
        <f t="shared" si="0"/>
        <v>3.489077669902918E-2</v>
      </c>
    </row>
    <row r="21" spans="1:3" x14ac:dyDescent="0.2">
      <c r="B21" s="9" t="s">
        <v>137</v>
      </c>
      <c r="C21" s="16">
        <f>((B19/B9)^(1/(A19-A9)))-1</f>
        <v>2.1206153496617253E-2</v>
      </c>
    </row>
    <row r="22" spans="1:3" x14ac:dyDescent="0.2">
      <c r="B22" s="19" t="s">
        <v>138</v>
      </c>
      <c r="C22" s="17">
        <v>2.1600000000000001E-2</v>
      </c>
    </row>
    <row r="23" spans="1:3" x14ac:dyDescent="0.2">
      <c r="B23" s="20" t="s">
        <v>140</v>
      </c>
      <c r="C23" s="18">
        <f>AVERAGE(C21:C22)</f>
        <v>2.1403076748308627E-2</v>
      </c>
    </row>
  </sheetData>
  <phoneticPr fontId="0" type="noConversion"/>
  <pageMargins left="0.5" right="0.5" top="1" bottom="1" header="0.5" footer="0.5"/>
  <pageSetup orientation="landscape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C6" sqref="C6:C7"/>
    </sheetView>
  </sheetViews>
  <sheetFormatPr defaultRowHeight="12.75" x14ac:dyDescent="0.2"/>
  <cols>
    <col min="2" max="3" width="9.140625" style="9"/>
  </cols>
  <sheetData>
    <row r="1" spans="1:3" x14ac:dyDescent="0.2">
      <c r="A1" t="s">
        <v>72</v>
      </c>
      <c r="C1" s="16"/>
    </row>
    <row r="2" spans="1:3" x14ac:dyDescent="0.2">
      <c r="A2" t="s">
        <v>73</v>
      </c>
      <c r="C2" s="16"/>
    </row>
    <row r="3" spans="1:3" x14ac:dyDescent="0.2">
      <c r="A3" t="s">
        <v>23</v>
      </c>
      <c r="C3" s="16"/>
    </row>
    <row r="4" spans="1:3" x14ac:dyDescent="0.2">
      <c r="A4" t="s">
        <v>3</v>
      </c>
      <c r="C4" s="16"/>
    </row>
    <row r="5" spans="1:3" x14ac:dyDescent="0.2">
      <c r="A5" t="s">
        <v>57</v>
      </c>
      <c r="C5" s="16"/>
    </row>
    <row r="6" spans="1:3" x14ac:dyDescent="0.2">
      <c r="C6" s="16"/>
    </row>
    <row r="7" spans="1:3" x14ac:dyDescent="0.2">
      <c r="B7" s="9" t="s">
        <v>5</v>
      </c>
      <c r="C7" s="37" t="s">
        <v>290</v>
      </c>
    </row>
    <row r="8" spans="1:3" x14ac:dyDescent="0.2">
      <c r="C8" s="16"/>
    </row>
    <row r="9" spans="1:3" x14ac:dyDescent="0.2">
      <c r="A9" s="9">
        <v>2009</v>
      </c>
      <c r="B9" s="8">
        <v>5900</v>
      </c>
      <c r="C9" s="16"/>
    </row>
    <row r="10" spans="1:3" x14ac:dyDescent="0.2">
      <c r="A10" s="9">
        <v>2010</v>
      </c>
      <c r="B10" s="8">
        <v>6000</v>
      </c>
      <c r="C10" s="16">
        <f>((B10/B9)-1)</f>
        <v>1.6949152542372836E-2</v>
      </c>
    </row>
    <row r="11" spans="1:3" x14ac:dyDescent="0.2">
      <c r="A11" s="9">
        <v>2011</v>
      </c>
      <c r="B11" s="8">
        <v>5800</v>
      </c>
      <c r="C11" s="16">
        <f>((B11/B10)-1)</f>
        <v>-3.3333333333333326E-2</v>
      </c>
    </row>
    <row r="12" spans="1:3" x14ac:dyDescent="0.2">
      <c r="A12" s="9">
        <v>2012</v>
      </c>
      <c r="B12" s="8">
        <v>5961</v>
      </c>
      <c r="C12" s="16">
        <f>((B12/B11)-1)</f>
        <v>2.7758620689655178E-2</v>
      </c>
    </row>
    <row r="13" spans="1:3" x14ac:dyDescent="0.2">
      <c r="A13" s="9">
        <v>2013</v>
      </c>
      <c r="B13" s="8">
        <v>6370</v>
      </c>
      <c r="C13" s="16">
        <f>((B13/B12)-1)</f>
        <v>6.8612648884415428E-2</v>
      </c>
    </row>
    <row r="14" spans="1:3" x14ac:dyDescent="0.2">
      <c r="A14" s="9">
        <v>2014</v>
      </c>
      <c r="B14" s="8">
        <v>6000</v>
      </c>
      <c r="C14" s="16">
        <f t="shared" ref="C14:C19" si="0">((B14/B13)-1)</f>
        <v>-5.8084772370486704E-2</v>
      </c>
    </row>
    <row r="15" spans="1:3" x14ac:dyDescent="0.2">
      <c r="A15" s="9">
        <v>2015</v>
      </c>
      <c r="B15" s="8">
        <v>6329</v>
      </c>
      <c r="C15" s="16">
        <f t="shared" si="0"/>
        <v>5.483333333333329E-2</v>
      </c>
    </row>
    <row r="16" spans="1:3" x14ac:dyDescent="0.2">
      <c r="A16" s="9">
        <v>2016</v>
      </c>
      <c r="B16" s="8">
        <v>6494</v>
      </c>
      <c r="C16" s="16">
        <f t="shared" si="0"/>
        <v>2.6070469268446805E-2</v>
      </c>
    </row>
    <row r="17" spans="1:3" x14ac:dyDescent="0.2">
      <c r="A17" s="9">
        <v>2017</v>
      </c>
      <c r="B17" s="8">
        <v>6663</v>
      </c>
      <c r="C17" s="16">
        <f t="shared" si="0"/>
        <v>2.6024022174314654E-2</v>
      </c>
    </row>
    <row r="18" spans="1:3" x14ac:dyDescent="0.2">
      <c r="A18" s="9">
        <v>2018</v>
      </c>
      <c r="B18" s="8">
        <v>6695</v>
      </c>
      <c r="C18" s="16">
        <f t="shared" si="0"/>
        <v>4.8026414527990724E-3</v>
      </c>
    </row>
    <row r="19" spans="1:3" x14ac:dyDescent="0.2">
      <c r="A19" s="9">
        <v>2019</v>
      </c>
      <c r="B19" s="8">
        <v>6910</v>
      </c>
      <c r="C19" s="16">
        <f t="shared" si="0"/>
        <v>3.2113517550410808E-2</v>
      </c>
    </row>
    <row r="21" spans="1:3" x14ac:dyDescent="0.2">
      <c r="B21" s="9" t="s">
        <v>137</v>
      </c>
      <c r="C21" s="16">
        <f>((B19/B9)^(1/(A19-A9)))-1</f>
        <v>1.5927236208707951E-2</v>
      </c>
    </row>
    <row r="22" spans="1:3" x14ac:dyDescent="0.2">
      <c r="B22" s="19" t="s">
        <v>138</v>
      </c>
      <c r="C22" s="17">
        <v>1.6400000000000001E-2</v>
      </c>
    </row>
    <row r="23" spans="1:3" x14ac:dyDescent="0.2">
      <c r="B23" s="20" t="s">
        <v>140</v>
      </c>
      <c r="C23" s="18">
        <f>AVERAGE(C21:C22)</f>
        <v>1.6163618104353975E-2</v>
      </c>
    </row>
  </sheetData>
  <phoneticPr fontId="0" type="noConversion"/>
  <pageMargins left="0.5" right="0.5" top="1" bottom="1" header="0.5" footer="0.5"/>
  <pageSetup orientation="landscape" verticalDpi="0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C6" sqref="C6:C7"/>
    </sheetView>
  </sheetViews>
  <sheetFormatPr defaultRowHeight="12.75" x14ac:dyDescent="0.2"/>
  <cols>
    <col min="2" max="3" width="9.140625" style="9"/>
  </cols>
  <sheetData>
    <row r="1" spans="1:3" x14ac:dyDescent="0.2">
      <c r="A1" t="s">
        <v>74</v>
      </c>
      <c r="C1" s="16"/>
    </row>
    <row r="2" spans="1:3" x14ac:dyDescent="0.2">
      <c r="A2" t="s">
        <v>75</v>
      </c>
      <c r="C2" s="16"/>
    </row>
    <row r="3" spans="1:3" x14ac:dyDescent="0.2">
      <c r="A3" t="s">
        <v>6</v>
      </c>
      <c r="C3" s="16"/>
    </row>
    <row r="4" spans="1:3" x14ac:dyDescent="0.2">
      <c r="A4" t="s">
        <v>7</v>
      </c>
      <c r="C4" s="16"/>
    </row>
    <row r="5" spans="1:3" x14ac:dyDescent="0.2">
      <c r="A5" t="s">
        <v>4</v>
      </c>
      <c r="C5" s="16"/>
    </row>
    <row r="6" spans="1:3" x14ac:dyDescent="0.2">
      <c r="C6" s="16"/>
    </row>
    <row r="7" spans="1:3" x14ac:dyDescent="0.2">
      <c r="B7" s="9" t="s">
        <v>5</v>
      </c>
      <c r="C7" s="37" t="s">
        <v>290</v>
      </c>
    </row>
    <row r="8" spans="1:3" x14ac:dyDescent="0.2">
      <c r="C8" s="16"/>
    </row>
    <row r="9" spans="1:3" x14ac:dyDescent="0.2">
      <c r="A9" s="9">
        <v>2009</v>
      </c>
      <c r="B9" s="9">
        <v>1750</v>
      </c>
      <c r="C9" s="16"/>
    </row>
    <row r="10" spans="1:3" x14ac:dyDescent="0.2">
      <c r="A10" s="9">
        <v>2010</v>
      </c>
      <c r="B10" s="9">
        <v>1759</v>
      </c>
      <c r="C10" s="16">
        <f t="shared" ref="C10:C19" si="0">((B10/B9)-1)</f>
        <v>5.1428571428571157E-3</v>
      </c>
    </row>
    <row r="11" spans="1:3" x14ac:dyDescent="0.2">
      <c r="A11" s="9">
        <v>2011</v>
      </c>
      <c r="B11" s="9">
        <v>1785</v>
      </c>
      <c r="C11" s="16">
        <f t="shared" si="0"/>
        <v>1.4781125639568016E-2</v>
      </c>
    </row>
    <row r="12" spans="1:3" x14ac:dyDescent="0.2">
      <c r="A12" s="9">
        <v>2012</v>
      </c>
      <c r="B12" s="9">
        <v>1817</v>
      </c>
      <c r="C12" s="16">
        <f t="shared" si="0"/>
        <v>1.7927170868347275E-2</v>
      </c>
    </row>
    <row r="13" spans="1:3" x14ac:dyDescent="0.2">
      <c r="A13" s="9">
        <v>2013</v>
      </c>
      <c r="B13" s="9">
        <v>1814</v>
      </c>
      <c r="C13" s="16">
        <f t="shared" si="0"/>
        <v>-1.651073197578401E-3</v>
      </c>
    </row>
    <row r="14" spans="1:3" x14ac:dyDescent="0.2">
      <c r="A14" s="9">
        <v>2014</v>
      </c>
      <c r="B14" s="9">
        <v>1740</v>
      </c>
      <c r="C14" s="16">
        <f t="shared" si="0"/>
        <v>-4.0793825799338435E-2</v>
      </c>
    </row>
    <row r="15" spans="1:3" x14ac:dyDescent="0.2">
      <c r="A15" s="9">
        <v>2015</v>
      </c>
      <c r="B15" s="9">
        <v>1758</v>
      </c>
      <c r="C15" s="16">
        <f t="shared" si="0"/>
        <v>1.0344827586206806E-2</v>
      </c>
    </row>
    <row r="16" spans="1:3" x14ac:dyDescent="0.2">
      <c r="A16" s="9">
        <v>2016</v>
      </c>
      <c r="B16" s="9">
        <v>1793</v>
      </c>
      <c r="C16" s="16">
        <f t="shared" si="0"/>
        <v>1.9908987485779184E-2</v>
      </c>
    </row>
    <row r="17" spans="1:3" x14ac:dyDescent="0.2">
      <c r="A17" s="9">
        <v>2017</v>
      </c>
      <c r="B17" s="9">
        <v>1752</v>
      </c>
      <c r="C17" s="16">
        <f t="shared" si="0"/>
        <v>-2.2866703848298919E-2</v>
      </c>
    </row>
    <row r="18" spans="1:3" x14ac:dyDescent="0.2">
      <c r="A18" s="9">
        <v>2018</v>
      </c>
      <c r="B18" s="9">
        <v>1709</v>
      </c>
      <c r="C18" s="16">
        <f t="shared" si="0"/>
        <v>-2.4543378995433796E-2</v>
      </c>
    </row>
    <row r="19" spans="1:3" x14ac:dyDescent="0.2">
      <c r="A19" s="9">
        <v>2019</v>
      </c>
      <c r="B19" s="9">
        <v>1748</v>
      </c>
      <c r="C19" s="16">
        <f t="shared" si="0"/>
        <v>2.2820362785254567E-2</v>
      </c>
    </row>
    <row r="21" spans="1:3" x14ac:dyDescent="0.2">
      <c r="B21" s="9" t="s">
        <v>137</v>
      </c>
      <c r="C21" s="16">
        <f>((B19/B9)^(1/(A19-A9)))-1</f>
        <v>-1.1434453237346709E-4</v>
      </c>
    </row>
    <row r="22" spans="1:3" x14ac:dyDescent="0.2">
      <c r="B22" s="19" t="s">
        <v>138</v>
      </c>
      <c r="C22" s="17">
        <v>-2E-3</v>
      </c>
    </row>
    <row r="23" spans="1:3" x14ac:dyDescent="0.2">
      <c r="B23" s="20" t="s">
        <v>140</v>
      </c>
      <c r="C23" s="18">
        <f>AVERAGE(C21:C22)</f>
        <v>-1.0571722661867336E-3</v>
      </c>
    </row>
  </sheetData>
  <phoneticPr fontId="0" type="noConversion"/>
  <printOptions horizontalCentered="1"/>
  <pageMargins left="0.5" right="0.5" top="1" bottom="1" header="0.5" footer="0.5"/>
  <pageSetup orientation="landscape" verticalDpi="0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C6" sqref="C6:C7"/>
    </sheetView>
  </sheetViews>
  <sheetFormatPr defaultRowHeight="12.75" x14ac:dyDescent="0.2"/>
  <cols>
    <col min="2" max="3" width="9.140625" style="9"/>
  </cols>
  <sheetData>
    <row r="1" spans="1:3" x14ac:dyDescent="0.2">
      <c r="A1" t="s">
        <v>76</v>
      </c>
      <c r="C1" s="16"/>
    </row>
    <row r="2" spans="1:3" x14ac:dyDescent="0.2">
      <c r="A2" t="s">
        <v>77</v>
      </c>
      <c r="C2" s="16"/>
    </row>
    <row r="3" spans="1:3" x14ac:dyDescent="0.2">
      <c r="A3" t="s">
        <v>27</v>
      </c>
      <c r="C3" s="16"/>
    </row>
    <row r="4" spans="1:3" x14ac:dyDescent="0.2">
      <c r="A4" t="s">
        <v>19</v>
      </c>
      <c r="C4" s="16"/>
    </row>
    <row r="5" spans="1:3" x14ac:dyDescent="0.2">
      <c r="A5" t="s">
        <v>24</v>
      </c>
      <c r="C5" s="16"/>
    </row>
    <row r="6" spans="1:3" x14ac:dyDescent="0.2">
      <c r="C6" s="16"/>
    </row>
    <row r="7" spans="1:3" x14ac:dyDescent="0.2">
      <c r="B7" s="9" t="s">
        <v>5</v>
      </c>
      <c r="C7" s="37" t="s">
        <v>290</v>
      </c>
    </row>
    <row r="8" spans="1:3" x14ac:dyDescent="0.2">
      <c r="C8" s="16"/>
    </row>
    <row r="9" spans="1:3" x14ac:dyDescent="0.2">
      <c r="A9" s="9">
        <v>2009</v>
      </c>
      <c r="B9" s="9">
        <v>58000</v>
      </c>
      <c r="C9" s="16"/>
    </row>
    <row r="10" spans="1:3" x14ac:dyDescent="0.2">
      <c r="A10" s="9">
        <v>2010</v>
      </c>
      <c r="B10" s="9">
        <v>59000</v>
      </c>
      <c r="C10" s="16">
        <f t="shared" ref="C10:C19" si="0">((B10/B9)-1)</f>
        <v>1.7241379310344751E-2</v>
      </c>
    </row>
    <row r="11" spans="1:3" x14ac:dyDescent="0.2">
      <c r="A11" s="9">
        <v>2011</v>
      </c>
      <c r="B11" s="9">
        <v>57000</v>
      </c>
      <c r="C11" s="16">
        <f t="shared" si="0"/>
        <v>-3.3898305084745783E-2</v>
      </c>
    </row>
    <row r="12" spans="1:3" x14ac:dyDescent="0.2">
      <c r="A12" s="9">
        <v>2012</v>
      </c>
      <c r="B12" s="9">
        <v>60898</v>
      </c>
      <c r="C12" s="16">
        <f t="shared" si="0"/>
        <v>6.8385964912280661E-2</v>
      </c>
    </row>
    <row r="13" spans="1:3" x14ac:dyDescent="0.2">
      <c r="A13" s="9">
        <v>2013</v>
      </c>
      <c r="B13" s="9">
        <v>60189</v>
      </c>
      <c r="C13" s="16">
        <f t="shared" si="0"/>
        <v>-1.1642418470228955E-2</v>
      </c>
    </row>
    <row r="14" spans="1:3" x14ac:dyDescent="0.2">
      <c r="A14" s="9">
        <v>2014</v>
      </c>
      <c r="B14" s="9">
        <v>63072</v>
      </c>
      <c r="C14" s="16">
        <f t="shared" si="0"/>
        <v>4.7899117778996247E-2</v>
      </c>
    </row>
    <row r="15" spans="1:3" x14ac:dyDescent="0.2">
      <c r="A15" s="9">
        <v>2015</v>
      </c>
      <c r="B15" s="9">
        <v>64968</v>
      </c>
      <c r="C15" s="16">
        <f t="shared" si="0"/>
        <v>3.0060882800608812E-2</v>
      </c>
    </row>
    <row r="16" spans="1:3" x14ac:dyDescent="0.2">
      <c r="A16" s="9">
        <v>2016</v>
      </c>
      <c r="B16" s="9">
        <v>67440</v>
      </c>
      <c r="C16" s="16">
        <f t="shared" si="0"/>
        <v>3.8049501292944266E-2</v>
      </c>
    </row>
    <row r="17" spans="1:3" x14ac:dyDescent="0.2">
      <c r="A17" s="9">
        <v>2017</v>
      </c>
      <c r="B17" s="9">
        <v>68226</v>
      </c>
      <c r="C17" s="16">
        <f t="shared" si="0"/>
        <v>1.1654804270462726E-2</v>
      </c>
    </row>
    <row r="18" spans="1:3" x14ac:dyDescent="0.2">
      <c r="A18" s="9">
        <v>2018</v>
      </c>
      <c r="B18" s="9">
        <v>67299</v>
      </c>
      <c r="C18" s="16">
        <f t="shared" si="0"/>
        <v>-1.3587195497317683E-2</v>
      </c>
    </row>
    <row r="19" spans="1:3" x14ac:dyDescent="0.2">
      <c r="A19" s="9">
        <v>2019</v>
      </c>
      <c r="B19" s="9">
        <v>68053</v>
      </c>
      <c r="C19" s="16">
        <f t="shared" si="0"/>
        <v>1.1203732596323901E-2</v>
      </c>
    </row>
    <row r="21" spans="1:3" x14ac:dyDescent="0.2">
      <c r="B21" s="9" t="s">
        <v>137</v>
      </c>
      <c r="C21" s="16">
        <f>((B19/B9)^(1/(A19-A9)))-1</f>
        <v>1.6112813885594601E-2</v>
      </c>
    </row>
    <row r="22" spans="1:3" x14ac:dyDescent="0.2">
      <c r="B22" s="19" t="s">
        <v>138</v>
      </c>
      <c r="C22" s="17">
        <v>1.95E-2</v>
      </c>
    </row>
    <row r="23" spans="1:3" x14ac:dyDescent="0.2">
      <c r="B23" s="20" t="s">
        <v>140</v>
      </c>
      <c r="C23" s="18">
        <f>AVERAGE(C21:C22)</f>
        <v>1.7806406942797302E-2</v>
      </c>
    </row>
  </sheetData>
  <phoneticPr fontId="0" type="noConversion"/>
  <pageMargins left="0.5" right="0.5" top="1" bottom="1" header="0.5" footer="0.5"/>
  <pageSetup orientation="landscape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C23"/>
  <sheetViews>
    <sheetView workbookViewId="0">
      <selection activeCell="C6" sqref="C6:C7"/>
    </sheetView>
  </sheetViews>
  <sheetFormatPr defaultRowHeight="12.75" x14ac:dyDescent="0.2"/>
  <cols>
    <col min="2" max="3" width="9.140625" style="9"/>
  </cols>
  <sheetData>
    <row r="1" spans="1:3" x14ac:dyDescent="0.2">
      <c r="A1" t="s">
        <v>78</v>
      </c>
      <c r="C1" s="16"/>
    </row>
    <row r="2" spans="1:3" x14ac:dyDescent="0.2">
      <c r="A2" t="s">
        <v>79</v>
      </c>
      <c r="C2" s="16"/>
    </row>
    <row r="3" spans="1:3" x14ac:dyDescent="0.2">
      <c r="A3" t="s">
        <v>18</v>
      </c>
      <c r="C3" s="16"/>
    </row>
    <row r="4" spans="1:3" x14ac:dyDescent="0.2">
      <c r="A4" t="s">
        <v>29</v>
      </c>
      <c r="C4" s="16"/>
    </row>
    <row r="5" spans="1:3" x14ac:dyDescent="0.2">
      <c r="A5" t="s">
        <v>11</v>
      </c>
      <c r="C5" s="16"/>
    </row>
    <row r="6" spans="1:3" x14ac:dyDescent="0.2">
      <c r="C6" s="16"/>
    </row>
    <row r="7" spans="1:3" x14ac:dyDescent="0.2">
      <c r="B7" s="9" t="s">
        <v>5</v>
      </c>
      <c r="C7" s="37" t="s">
        <v>290</v>
      </c>
    </row>
    <row r="8" spans="1:3" x14ac:dyDescent="0.2">
      <c r="C8" s="16"/>
    </row>
    <row r="9" spans="1:3" x14ac:dyDescent="0.2">
      <c r="A9" s="9">
        <v>2009</v>
      </c>
      <c r="B9" s="9">
        <v>9229</v>
      </c>
      <c r="C9" s="16"/>
    </row>
    <row r="10" spans="1:3" x14ac:dyDescent="0.2">
      <c r="A10" s="9">
        <v>2010</v>
      </c>
      <c r="B10" s="9">
        <v>9432</v>
      </c>
      <c r="C10" s="16">
        <f t="shared" ref="C10:C19" si="0">((B10/B9)-1)</f>
        <v>2.1995882544154188E-2</v>
      </c>
    </row>
    <row r="11" spans="1:3" x14ac:dyDescent="0.2">
      <c r="A11" s="9">
        <v>2011</v>
      </c>
      <c r="B11" s="9">
        <v>9234</v>
      </c>
      <c r="C11" s="16">
        <f t="shared" si="0"/>
        <v>-2.0992366412213692E-2</v>
      </c>
    </row>
    <row r="12" spans="1:3" x14ac:dyDescent="0.2">
      <c r="A12" s="9">
        <v>2012</v>
      </c>
      <c r="B12" s="9">
        <v>9099</v>
      </c>
      <c r="C12" s="16">
        <f t="shared" si="0"/>
        <v>-1.4619883040935644E-2</v>
      </c>
    </row>
    <row r="13" spans="1:3" x14ac:dyDescent="0.2">
      <c r="A13" s="9">
        <v>2013</v>
      </c>
      <c r="B13" s="9">
        <v>9066</v>
      </c>
      <c r="C13" s="16">
        <f t="shared" si="0"/>
        <v>-3.6267721727661906E-3</v>
      </c>
    </row>
    <row r="14" spans="1:3" x14ac:dyDescent="0.2">
      <c r="A14" s="9">
        <v>2014</v>
      </c>
      <c r="B14" s="9">
        <v>9256</v>
      </c>
      <c r="C14" s="16">
        <f t="shared" si="0"/>
        <v>2.0957423339951431E-2</v>
      </c>
    </row>
    <row r="15" spans="1:3" x14ac:dyDescent="0.2">
      <c r="A15" s="9">
        <v>2015</v>
      </c>
      <c r="B15" s="9">
        <v>9487</v>
      </c>
      <c r="C15" s="16">
        <f t="shared" si="0"/>
        <v>2.4956784788245479E-2</v>
      </c>
    </row>
    <row r="16" spans="1:3" x14ac:dyDescent="0.2">
      <c r="A16" s="9">
        <v>2016</v>
      </c>
      <c r="B16" s="9">
        <v>9739</v>
      </c>
      <c r="C16" s="16">
        <f t="shared" si="0"/>
        <v>2.6562664699061767E-2</v>
      </c>
    </row>
    <row r="17" spans="1:3" x14ac:dyDescent="0.2">
      <c r="A17" s="9">
        <v>2017</v>
      </c>
      <c r="B17" s="9">
        <v>9824</v>
      </c>
      <c r="C17" s="16">
        <f t="shared" si="0"/>
        <v>8.7277954615463393E-3</v>
      </c>
    </row>
    <row r="18" spans="1:3" x14ac:dyDescent="0.2">
      <c r="A18" s="9">
        <v>2018</v>
      </c>
      <c r="B18" s="9">
        <v>9669</v>
      </c>
      <c r="C18" s="16">
        <f t="shared" si="0"/>
        <v>-1.5777687296416931E-2</v>
      </c>
    </row>
    <row r="19" spans="1:3" x14ac:dyDescent="0.2">
      <c r="A19" s="9">
        <v>2019</v>
      </c>
      <c r="B19" s="9">
        <v>9701</v>
      </c>
      <c r="C19" s="16">
        <f t="shared" si="0"/>
        <v>3.309545971662109E-3</v>
      </c>
    </row>
    <row r="21" spans="1:3" x14ac:dyDescent="0.2">
      <c r="B21" s="9" t="s">
        <v>137</v>
      </c>
      <c r="C21" s="16">
        <f>((B19/B9)^(1/(A19-A9)))-1</f>
        <v>5.0002871873653376E-3</v>
      </c>
    </row>
    <row r="22" spans="1:3" x14ac:dyDescent="0.2">
      <c r="B22" s="19" t="s">
        <v>138</v>
      </c>
      <c r="C22" s="17">
        <v>6.4999999999999997E-3</v>
      </c>
    </row>
    <row r="23" spans="1:3" x14ac:dyDescent="0.2">
      <c r="B23" s="20" t="s">
        <v>140</v>
      </c>
      <c r="C23" s="18">
        <f>AVERAGE(C21:C22)</f>
        <v>5.7501435936826682E-3</v>
      </c>
    </row>
  </sheetData>
  <phoneticPr fontId="0" type="noConversion"/>
  <pageMargins left="0.5" right="0.5" top="1" bottom="1" header="0.5" footer="0.5"/>
  <pageSetup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workbookViewId="0">
      <selection activeCell="C7" sqref="C7"/>
    </sheetView>
  </sheetViews>
  <sheetFormatPr defaultRowHeight="12.75" x14ac:dyDescent="0.2"/>
  <cols>
    <col min="2" max="3" width="9.140625" style="9"/>
  </cols>
  <sheetData>
    <row r="1" spans="1:3" x14ac:dyDescent="0.2">
      <c r="A1" t="s">
        <v>127</v>
      </c>
      <c r="C1" s="16"/>
    </row>
    <row r="2" spans="1:3" x14ac:dyDescent="0.2">
      <c r="A2" t="s">
        <v>128</v>
      </c>
      <c r="C2" s="16"/>
    </row>
    <row r="3" spans="1:3" x14ac:dyDescent="0.2">
      <c r="A3" t="s">
        <v>27</v>
      </c>
      <c r="C3" s="16"/>
    </row>
    <row r="4" spans="1:3" x14ac:dyDescent="0.2">
      <c r="A4" t="s">
        <v>19</v>
      </c>
      <c r="C4" s="16"/>
    </row>
    <row r="5" spans="1:3" x14ac:dyDescent="0.2">
      <c r="A5" t="s">
        <v>48</v>
      </c>
      <c r="C5" s="16"/>
    </row>
    <row r="6" spans="1:3" x14ac:dyDescent="0.2">
      <c r="C6" s="16"/>
    </row>
    <row r="7" spans="1:3" x14ac:dyDescent="0.2">
      <c r="B7" s="9" t="s">
        <v>5</v>
      </c>
      <c r="C7" s="37" t="s">
        <v>290</v>
      </c>
    </row>
    <row r="8" spans="1:3" x14ac:dyDescent="0.2">
      <c r="C8" s="16"/>
    </row>
    <row r="9" spans="1:3" x14ac:dyDescent="0.2">
      <c r="A9" s="9">
        <v>2009</v>
      </c>
      <c r="B9" s="8">
        <v>47348</v>
      </c>
      <c r="C9" s="16"/>
    </row>
    <row r="10" spans="1:3" x14ac:dyDescent="0.2">
      <c r="A10" s="9">
        <v>2010</v>
      </c>
      <c r="B10" s="8">
        <v>48377</v>
      </c>
      <c r="C10" s="16">
        <f t="shared" ref="C10:C18" si="0">((B10/B9)-1)</f>
        <v>2.1732702542873961E-2</v>
      </c>
    </row>
    <row r="11" spans="1:3" x14ac:dyDescent="0.2">
      <c r="A11" s="9">
        <v>2011</v>
      </c>
      <c r="B11" s="8">
        <v>48063</v>
      </c>
      <c r="C11" s="16">
        <f t="shared" si="0"/>
        <v>-6.4906877235049176E-3</v>
      </c>
    </row>
    <row r="12" spans="1:3" x14ac:dyDescent="0.2">
      <c r="A12" s="9">
        <v>2012</v>
      </c>
      <c r="B12" s="8">
        <v>42622</v>
      </c>
      <c r="C12" s="16">
        <f t="shared" si="0"/>
        <v>-0.11320558433722405</v>
      </c>
    </row>
    <row r="13" spans="1:3" x14ac:dyDescent="0.2">
      <c r="A13" s="9">
        <v>2013</v>
      </c>
      <c r="B13" s="8">
        <v>43150</v>
      </c>
      <c r="C13" s="16">
        <f t="shared" si="0"/>
        <v>1.2387968654685277E-2</v>
      </c>
    </row>
    <row r="14" spans="1:3" x14ac:dyDescent="0.2">
      <c r="A14" s="9">
        <v>2014</v>
      </c>
      <c r="B14" s="8">
        <v>45233</v>
      </c>
      <c r="C14" s="16">
        <f t="shared" si="0"/>
        <v>4.8273464658169285E-2</v>
      </c>
    </row>
    <row r="15" spans="1:3" x14ac:dyDescent="0.2">
      <c r="A15" s="9">
        <v>2015</v>
      </c>
      <c r="B15" s="8">
        <v>46598</v>
      </c>
      <c r="C15" s="16">
        <f t="shared" si="0"/>
        <v>3.0177083103044344E-2</v>
      </c>
    </row>
    <row r="16" spans="1:3" x14ac:dyDescent="0.2">
      <c r="A16" s="9">
        <v>2016</v>
      </c>
      <c r="B16" s="8">
        <v>47964</v>
      </c>
      <c r="C16" s="16">
        <f t="shared" si="0"/>
        <v>2.9314562856775028E-2</v>
      </c>
    </row>
    <row r="17" spans="1:12" x14ac:dyDescent="0.2">
      <c r="A17" s="9">
        <v>2017</v>
      </c>
      <c r="B17" s="8">
        <v>48646</v>
      </c>
      <c r="C17" s="16">
        <f t="shared" si="0"/>
        <v>1.4218997581519455E-2</v>
      </c>
    </row>
    <row r="18" spans="1:12" x14ac:dyDescent="0.2">
      <c r="A18" s="9">
        <v>2018</v>
      </c>
      <c r="B18" s="8">
        <v>49466</v>
      </c>
      <c r="C18" s="16">
        <f t="shared" si="0"/>
        <v>1.6856473296879448E-2</v>
      </c>
    </row>
    <row r="19" spans="1:12" x14ac:dyDescent="0.2">
      <c r="A19" s="9">
        <v>2019</v>
      </c>
      <c r="B19" s="8">
        <v>49623</v>
      </c>
      <c r="C19" s="16">
        <f>((B19/B18)-1)</f>
        <v>3.1738972223345208E-3</v>
      </c>
    </row>
    <row r="21" spans="1:12" x14ac:dyDescent="0.2">
      <c r="B21" s="9" t="s">
        <v>137</v>
      </c>
      <c r="C21" s="16">
        <f>((B19/B9)^(1/(A19-A9)))-1</f>
        <v>4.7040148872035115E-3</v>
      </c>
    </row>
    <row r="22" spans="1:12" x14ac:dyDescent="0.2">
      <c r="B22" s="9" t="s">
        <v>138</v>
      </c>
      <c r="C22" s="16">
        <v>6.1000000000000004E-3</v>
      </c>
    </row>
    <row r="23" spans="1:12" x14ac:dyDescent="0.2">
      <c r="B23" s="20" t="s">
        <v>140</v>
      </c>
      <c r="C23" s="18">
        <f>AVERAGE(C21:C22)</f>
        <v>5.4020074436017564E-3</v>
      </c>
    </row>
    <row r="25" spans="1:12" x14ac:dyDescent="0.2">
      <c r="A25" s="13"/>
      <c r="B25" s="10"/>
      <c r="C25" s="10"/>
      <c r="D25" s="13"/>
      <c r="E25" s="12"/>
      <c r="F25" s="13"/>
      <c r="G25" s="13"/>
      <c r="H25" s="13"/>
    </row>
    <row r="26" spans="1:12" x14ac:dyDescent="0.2">
      <c r="A26" s="13"/>
      <c r="B26" s="10"/>
      <c r="C26" s="10"/>
      <c r="D26" s="13"/>
      <c r="E26" s="12"/>
      <c r="F26" s="13"/>
      <c r="G26" s="13"/>
      <c r="H26" s="13"/>
    </row>
    <row r="27" spans="1:12" x14ac:dyDescent="0.2">
      <c r="A27" s="10"/>
      <c r="B27" s="21"/>
      <c r="C27" s="10"/>
      <c r="D27" s="13"/>
      <c r="E27" s="12"/>
      <c r="F27" s="13"/>
      <c r="G27" s="13"/>
      <c r="H27" s="13"/>
    </row>
    <row r="28" spans="1:12" x14ac:dyDescent="0.2">
      <c r="A28" s="10"/>
      <c r="B28" s="21"/>
      <c r="C28" s="22"/>
      <c r="D28" s="11"/>
      <c r="E28" s="12"/>
      <c r="F28" s="11"/>
      <c r="G28" s="11"/>
      <c r="H28" s="11"/>
      <c r="I28" s="12"/>
      <c r="J28" s="12"/>
      <c r="K28" s="12"/>
      <c r="L28" s="12"/>
    </row>
    <row r="29" spans="1:12" x14ac:dyDescent="0.2">
      <c r="A29" s="10"/>
      <c r="B29" s="21"/>
      <c r="C29" s="22"/>
      <c r="D29" s="11"/>
      <c r="E29" s="12"/>
      <c r="F29" s="11"/>
      <c r="G29" s="11"/>
      <c r="H29" s="11"/>
      <c r="I29" s="12"/>
      <c r="J29" s="12"/>
      <c r="K29" s="12"/>
      <c r="L29" s="12"/>
    </row>
    <row r="30" spans="1:12" x14ac:dyDescent="0.2">
      <c r="A30" s="10"/>
      <c r="B30" s="21"/>
      <c r="C30" s="22"/>
      <c r="D30" s="11"/>
      <c r="E30" s="12"/>
      <c r="F30" s="11"/>
      <c r="G30" s="11"/>
      <c r="H30" s="11"/>
      <c r="I30" s="12"/>
      <c r="J30" s="12"/>
      <c r="K30" s="12"/>
      <c r="L30" s="12"/>
    </row>
    <row r="31" spans="1:12" x14ac:dyDescent="0.2">
      <c r="A31" s="10"/>
      <c r="B31" s="21"/>
      <c r="C31" s="22"/>
      <c r="D31" s="11"/>
      <c r="E31" s="12"/>
      <c r="F31" s="11"/>
      <c r="G31" s="11"/>
      <c r="H31" s="11"/>
      <c r="I31" s="12"/>
      <c r="J31" s="12"/>
      <c r="K31" s="12"/>
      <c r="L31" s="12"/>
    </row>
    <row r="32" spans="1:12" x14ac:dyDescent="0.2">
      <c r="A32" s="10"/>
      <c r="B32" s="21"/>
      <c r="C32" s="22"/>
      <c r="D32" s="11"/>
      <c r="E32" s="12"/>
      <c r="F32" s="11"/>
      <c r="G32" s="11"/>
      <c r="H32" s="11"/>
      <c r="I32" s="12"/>
      <c r="J32" s="12"/>
      <c r="K32" s="12"/>
      <c r="L32" s="12"/>
    </row>
    <row r="33" spans="1:12" x14ac:dyDescent="0.2">
      <c r="A33" s="10"/>
      <c r="B33" s="21"/>
      <c r="C33" s="22"/>
      <c r="D33" s="11"/>
      <c r="E33" s="12"/>
      <c r="F33" s="11"/>
      <c r="G33" s="11"/>
      <c r="H33" s="11"/>
      <c r="I33" s="12"/>
      <c r="J33" s="12"/>
      <c r="K33" s="12"/>
      <c r="L33" s="12"/>
    </row>
    <row r="34" spans="1:12" x14ac:dyDescent="0.2">
      <c r="A34" s="10"/>
      <c r="B34" s="21"/>
      <c r="C34" s="22"/>
      <c r="D34" s="11"/>
      <c r="E34" s="12"/>
      <c r="F34" s="11"/>
      <c r="G34" s="11"/>
      <c r="H34" s="11"/>
      <c r="I34" s="12"/>
      <c r="J34" s="12"/>
      <c r="K34" s="12"/>
      <c r="L34" s="12"/>
    </row>
    <row r="35" spans="1:12" x14ac:dyDescent="0.2">
      <c r="A35" s="10"/>
      <c r="B35" s="23"/>
      <c r="C35" s="22"/>
      <c r="D35" s="11"/>
      <c r="E35" s="12"/>
      <c r="F35" s="11"/>
      <c r="G35" s="11"/>
      <c r="H35" s="11"/>
      <c r="I35" s="12"/>
      <c r="J35" s="12"/>
      <c r="K35" s="12"/>
      <c r="L35" s="12"/>
    </row>
    <row r="36" spans="1:12" x14ac:dyDescent="0.2">
      <c r="A36" s="10"/>
      <c r="B36" s="21"/>
      <c r="C36" s="22"/>
      <c r="D36" s="11"/>
      <c r="E36" s="12"/>
      <c r="F36" s="11"/>
      <c r="G36" s="11"/>
      <c r="H36" s="11"/>
      <c r="I36" s="12"/>
      <c r="J36" s="12"/>
      <c r="K36" s="12"/>
      <c r="L36" s="12"/>
    </row>
    <row r="37" spans="1:12" x14ac:dyDescent="0.2">
      <c r="A37" s="10"/>
      <c r="B37" s="21"/>
      <c r="C37" s="22"/>
      <c r="D37" s="11"/>
      <c r="E37" s="12"/>
      <c r="F37" s="11"/>
      <c r="G37" s="11"/>
      <c r="H37" s="11"/>
      <c r="I37" s="12"/>
      <c r="J37" s="12"/>
      <c r="K37" s="12"/>
      <c r="L37" s="12"/>
    </row>
    <row r="38" spans="1:12" x14ac:dyDescent="0.2">
      <c r="A38" s="10"/>
      <c r="B38" s="21"/>
      <c r="C38" s="22"/>
      <c r="D38" s="11"/>
      <c r="E38" s="12"/>
      <c r="F38" s="11"/>
      <c r="G38" s="11"/>
      <c r="H38" s="11"/>
      <c r="I38" s="12"/>
      <c r="J38" s="12"/>
      <c r="K38" s="12"/>
      <c r="L38" s="12"/>
    </row>
    <row r="39" spans="1:12" x14ac:dyDescent="0.2">
      <c r="A39" s="10"/>
      <c r="B39" s="21"/>
      <c r="C39" s="22"/>
      <c r="D39" s="11"/>
      <c r="E39" s="12"/>
      <c r="F39" s="11"/>
      <c r="G39" s="11"/>
      <c r="H39" s="11"/>
      <c r="I39" s="12"/>
      <c r="J39" s="12"/>
      <c r="K39" s="12"/>
      <c r="L39" s="12"/>
    </row>
    <row r="40" spans="1:12" x14ac:dyDescent="0.2">
      <c r="A40" s="10"/>
      <c r="B40" s="21"/>
      <c r="C40" s="22"/>
      <c r="D40" s="11"/>
      <c r="E40" s="12"/>
      <c r="F40" s="11"/>
      <c r="G40" s="11"/>
      <c r="H40" s="11"/>
      <c r="I40" s="12"/>
      <c r="J40" s="12"/>
      <c r="K40" s="12"/>
      <c r="L40" s="12"/>
    </row>
    <row r="41" spans="1:12" x14ac:dyDescent="0.2">
      <c r="A41" s="10"/>
      <c r="B41" s="21"/>
      <c r="C41" s="22"/>
      <c r="D41" s="11"/>
      <c r="E41" s="12"/>
      <c r="F41" s="11"/>
      <c r="G41" s="11"/>
      <c r="H41" s="11"/>
      <c r="I41" s="12"/>
      <c r="J41" s="12"/>
      <c r="K41" s="12"/>
      <c r="L41" s="12"/>
    </row>
    <row r="42" spans="1:12" x14ac:dyDescent="0.2">
      <c r="A42" s="10"/>
      <c r="B42" s="21"/>
      <c r="C42" s="22"/>
      <c r="D42" s="11"/>
      <c r="E42" s="12"/>
      <c r="F42" s="11"/>
      <c r="G42" s="11"/>
      <c r="H42" s="11"/>
      <c r="I42" s="12"/>
      <c r="J42" s="12"/>
      <c r="K42" s="12"/>
      <c r="L42" s="12"/>
    </row>
    <row r="43" spans="1:12" x14ac:dyDescent="0.2">
      <c r="A43" s="10"/>
      <c r="B43" s="21"/>
      <c r="C43" s="22"/>
      <c r="D43" s="11"/>
      <c r="E43" s="12"/>
      <c r="F43" s="11"/>
      <c r="G43" s="11"/>
      <c r="H43" s="11"/>
      <c r="I43" s="12"/>
      <c r="J43" s="12"/>
      <c r="K43" s="12"/>
      <c r="L43" s="12"/>
    </row>
    <row r="44" spans="1:12" x14ac:dyDescent="0.2">
      <c r="A44" s="10"/>
      <c r="B44" s="21"/>
      <c r="C44" s="22"/>
      <c r="D44" s="11"/>
      <c r="E44" s="12"/>
      <c r="F44" s="11"/>
      <c r="G44" s="11"/>
      <c r="H44" s="11"/>
      <c r="I44" s="12"/>
      <c r="J44" s="12"/>
      <c r="K44" s="12"/>
      <c r="L44" s="12"/>
    </row>
    <row r="45" spans="1:12" x14ac:dyDescent="0.2">
      <c r="A45" s="10"/>
      <c r="B45" s="21"/>
      <c r="C45" s="22"/>
      <c r="D45" s="11"/>
      <c r="E45" s="12"/>
      <c r="F45" s="11"/>
      <c r="G45" s="11"/>
      <c r="H45" s="11"/>
      <c r="I45" s="12"/>
      <c r="J45" s="12"/>
      <c r="K45" s="12"/>
      <c r="L45" s="12"/>
    </row>
    <row r="46" spans="1:12" x14ac:dyDescent="0.2">
      <c r="A46" s="10"/>
      <c r="B46" s="23"/>
      <c r="C46" s="22"/>
      <c r="D46" s="11"/>
      <c r="E46" s="12"/>
      <c r="F46" s="11"/>
      <c r="G46" s="11"/>
      <c r="H46" s="11"/>
      <c r="I46" s="12"/>
      <c r="J46" s="12"/>
      <c r="K46" s="12"/>
      <c r="L46" s="12"/>
    </row>
    <row r="47" spans="1:12" x14ac:dyDescent="0.2">
      <c r="A47" s="10"/>
      <c r="B47" s="23"/>
      <c r="C47" s="22"/>
      <c r="D47" s="11"/>
      <c r="E47" s="12"/>
      <c r="F47" s="11"/>
      <c r="G47" s="11"/>
      <c r="H47" s="11"/>
      <c r="I47" s="12"/>
      <c r="J47" s="12"/>
      <c r="K47" s="12"/>
      <c r="L47" s="12"/>
    </row>
    <row r="48" spans="1:12" x14ac:dyDescent="0.2">
      <c r="A48" s="12"/>
      <c r="B48" s="10"/>
      <c r="C48" s="10"/>
      <c r="D48" s="11"/>
      <c r="E48" s="12"/>
      <c r="F48" s="12"/>
      <c r="G48" s="11"/>
      <c r="H48" s="11"/>
      <c r="I48" s="12"/>
      <c r="J48" s="12"/>
      <c r="K48" s="12"/>
      <c r="L48" s="12"/>
    </row>
    <row r="49" spans="1:12" x14ac:dyDescent="0.2">
      <c r="A49" s="12"/>
      <c r="B49" s="10"/>
      <c r="C49" s="10"/>
      <c r="D49" s="11"/>
      <c r="E49" s="12"/>
      <c r="F49" s="12"/>
      <c r="G49" s="12"/>
      <c r="H49" s="12"/>
      <c r="I49" s="12"/>
      <c r="J49" s="12"/>
      <c r="K49" s="12"/>
      <c r="L49" s="12"/>
    </row>
    <row r="50" spans="1:12" x14ac:dyDescent="0.2">
      <c r="A50" s="12"/>
      <c r="B50" s="10"/>
      <c r="C50" s="10"/>
      <c r="D50" s="12"/>
      <c r="E50" s="12"/>
      <c r="F50" s="12"/>
      <c r="G50" s="12"/>
      <c r="H50" s="12"/>
      <c r="I50" s="12"/>
      <c r="J50" s="12"/>
      <c r="K50" s="12"/>
      <c r="L50" s="12"/>
    </row>
    <row r="51" spans="1:12" x14ac:dyDescent="0.2">
      <c r="A51" s="12"/>
      <c r="B51" s="10"/>
      <c r="C51" s="10"/>
      <c r="D51" s="12"/>
      <c r="E51" s="12"/>
      <c r="F51" s="12"/>
      <c r="G51" s="12"/>
      <c r="H51" s="12"/>
      <c r="I51" s="12"/>
      <c r="J51" s="12"/>
      <c r="K51" s="12"/>
      <c r="L51" s="12"/>
    </row>
    <row r="52" spans="1:12" x14ac:dyDescent="0.2">
      <c r="A52" s="12"/>
      <c r="B52" s="10"/>
      <c r="C52" s="10"/>
      <c r="D52" s="12"/>
      <c r="E52" s="12"/>
      <c r="F52" s="12"/>
      <c r="G52" s="12"/>
      <c r="H52" s="12"/>
      <c r="I52" s="12"/>
      <c r="J52" s="12"/>
      <c r="K52" s="12"/>
      <c r="L52" s="12"/>
    </row>
  </sheetData>
  <phoneticPr fontId="0" type="noConversion"/>
  <pageMargins left="0.5" right="0.5" top="1" bottom="1" header="0.5" footer="0.5"/>
  <pageSetup orientation="landscape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C23"/>
  <sheetViews>
    <sheetView workbookViewId="0">
      <selection activeCell="C6" sqref="C6:C7"/>
    </sheetView>
  </sheetViews>
  <sheetFormatPr defaultRowHeight="12.75" x14ac:dyDescent="0.2"/>
  <cols>
    <col min="2" max="3" width="9.140625" style="9"/>
  </cols>
  <sheetData>
    <row r="1" spans="1:3" x14ac:dyDescent="0.2">
      <c r="A1" t="s">
        <v>80</v>
      </c>
      <c r="C1" s="16"/>
    </row>
    <row r="2" spans="1:3" x14ac:dyDescent="0.2">
      <c r="A2" t="s">
        <v>81</v>
      </c>
      <c r="C2" s="16"/>
    </row>
    <row r="3" spans="1:3" x14ac:dyDescent="0.2">
      <c r="A3" t="s">
        <v>14</v>
      </c>
      <c r="C3" s="16"/>
    </row>
    <row r="4" spans="1:3" x14ac:dyDescent="0.2">
      <c r="A4" t="s">
        <v>3</v>
      </c>
      <c r="C4" s="16"/>
    </row>
    <row r="5" spans="1:3" x14ac:dyDescent="0.2">
      <c r="A5" t="s">
        <v>4</v>
      </c>
      <c r="C5" s="16"/>
    </row>
    <row r="6" spans="1:3" x14ac:dyDescent="0.2">
      <c r="C6" s="16"/>
    </row>
    <row r="7" spans="1:3" x14ac:dyDescent="0.2">
      <c r="B7" s="9" t="s">
        <v>5</v>
      </c>
      <c r="C7" s="37" t="s">
        <v>290</v>
      </c>
    </row>
    <row r="8" spans="1:3" x14ac:dyDescent="0.2">
      <c r="C8" s="16"/>
    </row>
    <row r="9" spans="1:3" x14ac:dyDescent="0.2">
      <c r="A9" s="9">
        <v>2009</v>
      </c>
      <c r="B9" s="9">
        <v>11169</v>
      </c>
      <c r="C9" s="16"/>
    </row>
    <row r="10" spans="1:3" x14ac:dyDescent="0.2">
      <c r="A10" s="9">
        <v>2010</v>
      </c>
      <c r="B10" s="9">
        <v>11632</v>
      </c>
      <c r="C10" s="16">
        <f t="shared" ref="C10:C19" si="0">((B10/B9)-1)</f>
        <v>4.1454024532187272E-2</v>
      </c>
    </row>
    <row r="11" spans="1:3" x14ac:dyDescent="0.2">
      <c r="A11" s="9">
        <v>2011</v>
      </c>
      <c r="B11" s="9">
        <v>11586</v>
      </c>
      <c r="C11" s="16">
        <f t="shared" si="0"/>
        <v>-3.954607977991742E-3</v>
      </c>
    </row>
    <row r="12" spans="1:3" x14ac:dyDescent="0.2">
      <c r="A12" s="9">
        <v>2012</v>
      </c>
      <c r="B12" s="9">
        <v>11595</v>
      </c>
      <c r="C12" s="16">
        <f t="shared" si="0"/>
        <v>7.7679958570686658E-4</v>
      </c>
    </row>
    <row r="13" spans="1:3" x14ac:dyDescent="0.2">
      <c r="A13" s="9">
        <v>2013</v>
      </c>
      <c r="B13" s="9">
        <v>11678</v>
      </c>
      <c r="C13" s="16">
        <f t="shared" si="0"/>
        <v>7.1582578697715338E-3</v>
      </c>
    </row>
    <row r="14" spans="1:3" x14ac:dyDescent="0.2">
      <c r="A14" s="9">
        <v>2014</v>
      </c>
      <c r="B14" s="9">
        <v>11658</v>
      </c>
      <c r="C14" s="16">
        <f t="shared" si="0"/>
        <v>-1.7126220243192103E-3</v>
      </c>
    </row>
    <row r="15" spans="1:3" x14ac:dyDescent="0.2">
      <c r="A15" s="9">
        <v>2015</v>
      </c>
      <c r="B15" s="9">
        <v>12020</v>
      </c>
      <c r="C15" s="16">
        <f t="shared" si="0"/>
        <v>3.1051638359924416E-2</v>
      </c>
    </row>
    <row r="16" spans="1:3" x14ac:dyDescent="0.2">
      <c r="A16" s="9">
        <v>2016</v>
      </c>
      <c r="B16" s="9">
        <v>11976</v>
      </c>
      <c r="C16" s="16">
        <f t="shared" si="0"/>
        <v>-3.6605657237936962E-3</v>
      </c>
    </row>
    <row r="17" spans="1:3" x14ac:dyDescent="0.2">
      <c r="A17" s="9">
        <v>2017</v>
      </c>
      <c r="B17" s="9">
        <v>12499</v>
      </c>
      <c r="C17" s="16">
        <f t="shared" si="0"/>
        <v>4.3670674682698696E-2</v>
      </c>
    </row>
    <row r="18" spans="1:3" x14ac:dyDescent="0.2">
      <c r="A18" s="9">
        <v>2018</v>
      </c>
      <c r="B18" s="9">
        <v>12480</v>
      </c>
      <c r="C18" s="16">
        <f t="shared" si="0"/>
        <v>-1.5201216097288084E-3</v>
      </c>
    </row>
    <row r="19" spans="1:3" x14ac:dyDescent="0.2">
      <c r="A19" s="9">
        <v>2019</v>
      </c>
      <c r="B19" s="9">
        <v>12638</v>
      </c>
      <c r="C19" s="16">
        <f t="shared" si="0"/>
        <v>1.2660256410256476E-2</v>
      </c>
    </row>
    <row r="21" spans="1:3" x14ac:dyDescent="0.2">
      <c r="B21" s="9" t="s">
        <v>137</v>
      </c>
      <c r="C21" s="16">
        <f>((B19/B9)^(1/(A19-A9)))-1</f>
        <v>1.2433264761110285E-2</v>
      </c>
    </row>
    <row r="22" spans="1:3" x14ac:dyDescent="0.2">
      <c r="B22" s="19" t="s">
        <v>138</v>
      </c>
      <c r="C22" s="17">
        <v>1.11E-2</v>
      </c>
    </row>
    <row r="23" spans="1:3" x14ac:dyDescent="0.2">
      <c r="B23" s="20" t="s">
        <v>140</v>
      </c>
      <c r="C23" s="18">
        <f>AVERAGE(C21:C22)</f>
        <v>1.1766632380555142E-2</v>
      </c>
    </row>
  </sheetData>
  <phoneticPr fontId="0" type="noConversion"/>
  <pageMargins left="0.5" right="0.5" top="1" bottom="1" header="0.5" footer="0.5"/>
  <pageSetup orientation="landscape" r:id="rId1"/>
  <headerFooter alignWithMargins="0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C6" sqref="C6:C7"/>
    </sheetView>
  </sheetViews>
  <sheetFormatPr defaultRowHeight="12.75" x14ac:dyDescent="0.2"/>
  <cols>
    <col min="2" max="3" width="9.140625" style="9"/>
  </cols>
  <sheetData>
    <row r="1" spans="1:3" x14ac:dyDescent="0.2">
      <c r="A1" t="s">
        <v>82</v>
      </c>
      <c r="C1" s="16"/>
    </row>
    <row r="2" spans="1:3" x14ac:dyDescent="0.2">
      <c r="A2" t="s">
        <v>83</v>
      </c>
      <c r="C2" s="16"/>
    </row>
    <row r="3" spans="1:3" x14ac:dyDescent="0.2">
      <c r="A3" t="s">
        <v>18</v>
      </c>
      <c r="C3" s="16"/>
    </row>
    <row r="4" spans="1:3" x14ac:dyDescent="0.2">
      <c r="A4" t="s">
        <v>19</v>
      </c>
      <c r="C4" s="16"/>
    </row>
    <row r="5" spans="1:3" x14ac:dyDescent="0.2">
      <c r="A5" t="s">
        <v>52</v>
      </c>
      <c r="C5" s="16"/>
    </row>
    <row r="6" spans="1:3" x14ac:dyDescent="0.2">
      <c r="C6" s="16"/>
    </row>
    <row r="7" spans="1:3" x14ac:dyDescent="0.2">
      <c r="B7" s="9" t="s">
        <v>5</v>
      </c>
      <c r="C7" s="37" t="s">
        <v>290</v>
      </c>
    </row>
    <row r="8" spans="1:3" x14ac:dyDescent="0.2">
      <c r="C8" s="16"/>
    </row>
    <row r="9" spans="1:3" x14ac:dyDescent="0.2">
      <c r="A9" s="9">
        <v>2009</v>
      </c>
      <c r="B9" s="8">
        <v>13000</v>
      </c>
      <c r="C9" s="16"/>
    </row>
    <row r="10" spans="1:3" x14ac:dyDescent="0.2">
      <c r="A10" s="9">
        <v>2010</v>
      </c>
      <c r="B10" s="8">
        <v>12455</v>
      </c>
      <c r="C10" s="16">
        <f t="shared" ref="C10:C19" si="0">((B10/B9)-1)</f>
        <v>-4.1923076923076952E-2</v>
      </c>
    </row>
    <row r="11" spans="1:3" x14ac:dyDescent="0.2">
      <c r="A11" s="9">
        <v>2011</v>
      </c>
      <c r="B11" s="8">
        <v>12378</v>
      </c>
      <c r="C11" s="16">
        <f t="shared" si="0"/>
        <v>-6.1822561220393757E-3</v>
      </c>
    </row>
    <row r="12" spans="1:3" x14ac:dyDescent="0.2">
      <c r="A12" s="9">
        <v>2012</v>
      </c>
      <c r="B12" s="8">
        <v>12670</v>
      </c>
      <c r="C12" s="16">
        <f t="shared" si="0"/>
        <v>2.3590240749717273E-2</v>
      </c>
    </row>
    <row r="13" spans="1:3" x14ac:dyDescent="0.2">
      <c r="A13" s="9">
        <v>2013</v>
      </c>
      <c r="B13" s="8">
        <v>12902</v>
      </c>
      <c r="C13" s="16">
        <f t="shared" si="0"/>
        <v>1.831097079715871E-2</v>
      </c>
    </row>
    <row r="14" spans="1:3" x14ac:dyDescent="0.2">
      <c r="A14" s="9">
        <v>2014</v>
      </c>
      <c r="B14" s="8">
        <v>13307</v>
      </c>
      <c r="C14" s="16">
        <f t="shared" si="0"/>
        <v>3.1390482095799088E-2</v>
      </c>
    </row>
    <row r="15" spans="1:3" x14ac:dyDescent="0.2">
      <c r="A15" s="9">
        <v>2015</v>
      </c>
      <c r="B15" s="8">
        <v>14197</v>
      </c>
      <c r="C15" s="16">
        <f t="shared" si="0"/>
        <v>6.6882092131960613E-2</v>
      </c>
    </row>
    <row r="16" spans="1:3" x14ac:dyDescent="0.2">
      <c r="A16" s="9">
        <v>2016</v>
      </c>
      <c r="B16" s="8">
        <v>14827</v>
      </c>
      <c r="C16" s="16">
        <f t="shared" si="0"/>
        <v>4.4375572304007793E-2</v>
      </c>
    </row>
    <row r="17" spans="1:3" x14ac:dyDescent="0.2">
      <c r="A17" s="9">
        <v>2017</v>
      </c>
      <c r="B17" s="8">
        <v>15284</v>
      </c>
      <c r="C17" s="16">
        <f t="shared" si="0"/>
        <v>3.0822148782626346E-2</v>
      </c>
    </row>
    <row r="18" spans="1:3" x14ac:dyDescent="0.2">
      <c r="A18" s="9">
        <v>2018</v>
      </c>
      <c r="B18" s="8">
        <v>15446</v>
      </c>
      <c r="C18" s="16">
        <f t="shared" si="0"/>
        <v>1.0599319549856157E-2</v>
      </c>
    </row>
    <row r="19" spans="1:3" x14ac:dyDescent="0.2">
      <c r="A19" s="9">
        <v>2019</v>
      </c>
      <c r="B19" s="8">
        <v>15553</v>
      </c>
      <c r="C19" s="16">
        <f t="shared" si="0"/>
        <v>6.927359834261404E-3</v>
      </c>
    </row>
    <row r="21" spans="1:3" x14ac:dyDescent="0.2">
      <c r="B21" s="9" t="s">
        <v>137</v>
      </c>
      <c r="C21" s="16">
        <f>((B19/B9)^(1/(A19-A9)))-1</f>
        <v>1.8092133913959696E-2</v>
      </c>
    </row>
    <row r="22" spans="1:3" x14ac:dyDescent="0.2">
      <c r="B22" s="19" t="s">
        <v>138</v>
      </c>
      <c r="C22" s="17">
        <v>2.5499999999999998E-2</v>
      </c>
    </row>
    <row r="23" spans="1:3" x14ac:dyDescent="0.2">
      <c r="B23" s="20" t="s">
        <v>140</v>
      </c>
      <c r="C23" s="18">
        <f>AVERAGE(C21:C22)</f>
        <v>2.1796066956979845E-2</v>
      </c>
    </row>
  </sheetData>
  <phoneticPr fontId="0" type="noConversion"/>
  <pageMargins left="0.5" right="0.5" top="1" bottom="1" header="0.5" footer="0.5"/>
  <pageSetup orientation="landscape" verticalDpi="0" r:id="rId1"/>
  <headerFooter alignWithMargins="0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C6" sqref="C6:C7"/>
    </sheetView>
  </sheetViews>
  <sheetFormatPr defaultRowHeight="12.75" x14ac:dyDescent="0.2"/>
  <cols>
    <col min="1" max="3" width="9.140625" style="9"/>
  </cols>
  <sheetData>
    <row r="1" spans="1:3" x14ac:dyDescent="0.2">
      <c r="A1" t="s">
        <v>84</v>
      </c>
      <c r="C1" s="16"/>
    </row>
    <row r="2" spans="1:3" x14ac:dyDescent="0.2">
      <c r="A2" t="s">
        <v>85</v>
      </c>
      <c r="C2" s="16"/>
    </row>
    <row r="3" spans="1:3" x14ac:dyDescent="0.2">
      <c r="A3" t="s">
        <v>18</v>
      </c>
      <c r="C3" s="16"/>
    </row>
    <row r="4" spans="1:3" x14ac:dyDescent="0.2">
      <c r="A4" t="s">
        <v>19</v>
      </c>
      <c r="C4" s="16"/>
    </row>
    <row r="5" spans="1:3" x14ac:dyDescent="0.2">
      <c r="A5" t="s">
        <v>15</v>
      </c>
      <c r="C5" s="16"/>
    </row>
    <row r="6" spans="1:3" x14ac:dyDescent="0.2">
      <c r="C6" s="16"/>
    </row>
    <row r="7" spans="1:3" x14ac:dyDescent="0.2">
      <c r="B7" s="9" t="s">
        <v>5</v>
      </c>
      <c r="C7" s="37" t="s">
        <v>290</v>
      </c>
    </row>
    <row r="8" spans="1:3" x14ac:dyDescent="0.2">
      <c r="C8" s="16"/>
    </row>
    <row r="9" spans="1:3" x14ac:dyDescent="0.2">
      <c r="A9" s="9">
        <v>2009</v>
      </c>
      <c r="B9" s="9">
        <v>31000</v>
      </c>
      <c r="C9" s="16"/>
    </row>
    <row r="10" spans="1:3" x14ac:dyDescent="0.2">
      <c r="A10" s="9">
        <v>2010</v>
      </c>
      <c r="B10" s="9">
        <v>30889</v>
      </c>
      <c r="C10" s="16">
        <f t="shared" ref="C10:C19" si="0">((B10/B9)-1)</f>
        <v>-3.5806451612903079E-3</v>
      </c>
    </row>
    <row r="11" spans="1:3" x14ac:dyDescent="0.2">
      <c r="A11" s="9">
        <v>2011</v>
      </c>
      <c r="B11" s="9">
        <v>30130</v>
      </c>
      <c r="C11" s="16">
        <f t="shared" si="0"/>
        <v>-2.4571854058078935E-2</v>
      </c>
    </row>
    <row r="12" spans="1:3" x14ac:dyDescent="0.2">
      <c r="A12" s="9">
        <v>2012</v>
      </c>
      <c r="B12" s="9">
        <v>29968</v>
      </c>
      <c r="C12" s="16">
        <f t="shared" si="0"/>
        <v>-5.3767009624958728E-3</v>
      </c>
    </row>
    <row r="13" spans="1:3" x14ac:dyDescent="0.2">
      <c r="A13" s="9">
        <v>2013</v>
      </c>
      <c r="B13" s="9">
        <v>29902</v>
      </c>
      <c r="C13" s="16">
        <f t="shared" si="0"/>
        <v>-2.2023491724506572E-3</v>
      </c>
    </row>
    <row r="14" spans="1:3" x14ac:dyDescent="0.2">
      <c r="A14" s="9">
        <v>2014</v>
      </c>
      <c r="B14" s="9">
        <v>30111</v>
      </c>
      <c r="C14" s="16">
        <f t="shared" si="0"/>
        <v>6.9894990301651028E-3</v>
      </c>
    </row>
    <row r="15" spans="1:3" x14ac:dyDescent="0.2">
      <c r="A15" s="9">
        <v>2015</v>
      </c>
      <c r="B15" s="9">
        <v>30504</v>
      </c>
      <c r="C15" s="16">
        <f t="shared" si="0"/>
        <v>1.3051708677891849E-2</v>
      </c>
    </row>
    <row r="16" spans="1:3" x14ac:dyDescent="0.2">
      <c r="A16" s="9">
        <v>2016</v>
      </c>
      <c r="B16" s="9">
        <v>31109</v>
      </c>
      <c r="C16" s="16">
        <f t="shared" si="0"/>
        <v>1.9833464463676842E-2</v>
      </c>
    </row>
    <row r="17" spans="1:3" x14ac:dyDescent="0.2">
      <c r="A17" s="9">
        <v>2017</v>
      </c>
      <c r="B17" s="9">
        <v>30988</v>
      </c>
      <c r="C17" s="16">
        <f t="shared" si="0"/>
        <v>-3.889549648011803E-3</v>
      </c>
    </row>
    <row r="18" spans="1:3" x14ac:dyDescent="0.2">
      <c r="A18" s="9">
        <v>2018</v>
      </c>
      <c r="B18" s="9">
        <v>30752</v>
      </c>
      <c r="C18" s="16">
        <f t="shared" si="0"/>
        <v>-7.615851297276377E-3</v>
      </c>
    </row>
    <row r="19" spans="1:3" x14ac:dyDescent="0.2">
      <c r="A19" s="9">
        <v>2019</v>
      </c>
      <c r="B19" s="9">
        <v>31121</v>
      </c>
      <c r="C19" s="16">
        <f t="shared" si="0"/>
        <v>1.1999219562955243E-2</v>
      </c>
    </row>
    <row r="21" spans="1:3" x14ac:dyDescent="0.2">
      <c r="B21" s="9" t="s">
        <v>137</v>
      </c>
      <c r="C21" s="16">
        <f>((B19/B9)^(1/(A19-A9)))-1</f>
        <v>3.8963868792740719E-4</v>
      </c>
    </row>
    <row r="22" spans="1:3" x14ac:dyDescent="0.2">
      <c r="B22" s="19" t="s">
        <v>138</v>
      </c>
      <c r="C22" s="17">
        <v>1.6000000000000001E-3</v>
      </c>
    </row>
    <row r="23" spans="1:3" x14ac:dyDescent="0.2">
      <c r="B23" s="20" t="s">
        <v>140</v>
      </c>
      <c r="C23" s="18">
        <f>AVERAGE(C21:C22)</f>
        <v>9.9481934396370352E-4</v>
      </c>
    </row>
  </sheetData>
  <phoneticPr fontId="0" type="noConversion"/>
  <pageMargins left="0.5" right="0.5" top="1" bottom="1" header="0.5" footer="0.5"/>
  <pageSetup orientation="landscape" verticalDpi="0" r:id="rId1"/>
  <headerFooter alignWithMargins="0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C23"/>
  <sheetViews>
    <sheetView workbookViewId="0">
      <selection activeCell="C6" sqref="C6:C7"/>
    </sheetView>
  </sheetViews>
  <sheetFormatPr defaultRowHeight="12.75" x14ac:dyDescent="0.2"/>
  <cols>
    <col min="2" max="3" width="9.140625" style="9"/>
  </cols>
  <sheetData>
    <row r="1" spans="1:3" x14ac:dyDescent="0.2">
      <c r="A1" t="s">
        <v>86</v>
      </c>
      <c r="C1" s="16"/>
    </row>
    <row r="2" spans="1:3" x14ac:dyDescent="0.2">
      <c r="A2" t="s">
        <v>87</v>
      </c>
      <c r="C2" s="16"/>
    </row>
    <row r="3" spans="1:3" x14ac:dyDescent="0.2">
      <c r="A3" t="s">
        <v>18</v>
      </c>
      <c r="C3" s="16"/>
    </row>
    <row r="4" spans="1:3" x14ac:dyDescent="0.2">
      <c r="A4" t="s">
        <v>19</v>
      </c>
      <c r="C4" s="16"/>
    </row>
    <row r="5" spans="1:3" x14ac:dyDescent="0.2">
      <c r="A5" t="s">
        <v>15</v>
      </c>
      <c r="C5" s="16"/>
    </row>
    <row r="6" spans="1:3" x14ac:dyDescent="0.2">
      <c r="C6" s="16"/>
    </row>
    <row r="7" spans="1:3" x14ac:dyDescent="0.2">
      <c r="B7" s="9" t="s">
        <v>5</v>
      </c>
      <c r="C7" s="37" t="s">
        <v>290</v>
      </c>
    </row>
    <row r="8" spans="1:3" x14ac:dyDescent="0.2">
      <c r="C8" s="16"/>
    </row>
    <row r="9" spans="1:3" x14ac:dyDescent="0.2">
      <c r="A9" s="9">
        <v>2009</v>
      </c>
      <c r="B9" s="9">
        <v>34396</v>
      </c>
      <c r="C9" s="16"/>
    </row>
    <row r="10" spans="1:3" x14ac:dyDescent="0.2">
      <c r="A10" s="9">
        <v>2010</v>
      </c>
      <c r="B10" s="9">
        <v>35000</v>
      </c>
      <c r="C10" s="16">
        <f t="shared" ref="C10:C19" si="0">((B10/B9)-1)</f>
        <v>1.7560181416443665E-2</v>
      </c>
    </row>
    <row r="11" spans="1:3" x14ac:dyDescent="0.2">
      <c r="A11" s="9">
        <v>2011</v>
      </c>
      <c r="B11" s="9">
        <v>34000</v>
      </c>
      <c r="C11" s="16">
        <f t="shared" si="0"/>
        <v>-2.8571428571428581E-2</v>
      </c>
    </row>
    <row r="12" spans="1:3" x14ac:dyDescent="0.2">
      <c r="A12" s="9">
        <v>2012</v>
      </c>
      <c r="B12" s="9">
        <v>33244</v>
      </c>
      <c r="C12" s="16">
        <f t="shared" si="0"/>
        <v>-2.223529411764702E-2</v>
      </c>
    </row>
    <row r="13" spans="1:3" x14ac:dyDescent="0.2">
      <c r="A13" s="9">
        <v>2013</v>
      </c>
      <c r="B13" s="9">
        <v>32553</v>
      </c>
      <c r="C13" s="16">
        <f t="shared" si="0"/>
        <v>-2.0785705691252598E-2</v>
      </c>
    </row>
    <row r="14" spans="1:3" x14ac:dyDescent="0.2">
      <c r="A14" s="9">
        <v>2014</v>
      </c>
      <c r="B14" s="9">
        <v>32238</v>
      </c>
      <c r="C14" s="16">
        <f t="shared" si="0"/>
        <v>-9.6765275089853997E-3</v>
      </c>
    </row>
    <row r="15" spans="1:3" x14ac:dyDescent="0.2">
      <c r="A15" s="9">
        <v>2015</v>
      </c>
      <c r="B15" s="9">
        <v>32439</v>
      </c>
      <c r="C15" s="16">
        <f t="shared" si="0"/>
        <v>6.2348780941745563E-3</v>
      </c>
    </row>
    <row r="16" spans="1:3" x14ac:dyDescent="0.2">
      <c r="A16" s="9">
        <v>2016</v>
      </c>
      <c r="B16" s="9">
        <v>31045</v>
      </c>
      <c r="C16" s="16">
        <f t="shared" si="0"/>
        <v>-4.2972964641326827E-2</v>
      </c>
    </row>
    <row r="17" spans="1:3" x14ac:dyDescent="0.2">
      <c r="A17" s="9">
        <v>2017</v>
      </c>
      <c r="B17" s="9">
        <v>31666</v>
      </c>
      <c r="C17" s="16">
        <f t="shared" si="0"/>
        <v>2.0003221130616922E-2</v>
      </c>
    </row>
    <row r="18" spans="1:3" x14ac:dyDescent="0.2">
      <c r="A18" s="9">
        <v>2018</v>
      </c>
      <c r="B18" s="9">
        <v>32299</v>
      </c>
      <c r="C18" s="16">
        <f t="shared" si="0"/>
        <v>1.9989894524095275E-2</v>
      </c>
    </row>
    <row r="19" spans="1:3" x14ac:dyDescent="0.2">
      <c r="A19" s="9">
        <v>2019</v>
      </c>
      <c r="B19" s="9">
        <v>32687</v>
      </c>
      <c r="C19" s="16">
        <f t="shared" si="0"/>
        <v>1.2012755812873532E-2</v>
      </c>
    </row>
    <row r="21" spans="1:3" x14ac:dyDescent="0.2">
      <c r="B21" s="9" t="s">
        <v>137</v>
      </c>
      <c r="C21" s="16">
        <f>((B19/B9)^(1/(A19-A9)))-1</f>
        <v>-5.0833193010406674E-3</v>
      </c>
    </row>
    <row r="22" spans="1:3" x14ac:dyDescent="0.2">
      <c r="B22" s="19" t="s">
        <v>138</v>
      </c>
      <c r="C22" s="17">
        <v>-8.0000000000000002E-3</v>
      </c>
    </row>
    <row r="23" spans="1:3" x14ac:dyDescent="0.2">
      <c r="B23" s="20" t="s">
        <v>140</v>
      </c>
      <c r="C23" s="18">
        <f>AVERAGE(C21:C22)</f>
        <v>-6.5416596505203338E-3</v>
      </c>
    </row>
  </sheetData>
  <phoneticPr fontId="0" type="noConversion"/>
  <pageMargins left="0.5" right="0.5" top="1" bottom="1" header="0.5" footer="0.5"/>
  <pageSetup orientation="landscape" r:id="rId1"/>
  <headerFooter alignWithMargins="0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23"/>
  <sheetViews>
    <sheetView workbookViewId="0">
      <selection activeCell="C6" sqref="C6:C7"/>
    </sheetView>
  </sheetViews>
  <sheetFormatPr defaultRowHeight="12.75" x14ac:dyDescent="0.2"/>
  <cols>
    <col min="2" max="3" width="9.140625" style="9"/>
  </cols>
  <sheetData>
    <row r="1" spans="1:3" x14ac:dyDescent="0.2">
      <c r="A1" t="s">
        <v>88</v>
      </c>
      <c r="C1" s="16"/>
    </row>
    <row r="2" spans="1:3" x14ac:dyDescent="0.2">
      <c r="A2" t="s">
        <v>89</v>
      </c>
      <c r="C2" s="16"/>
    </row>
    <row r="3" spans="1:3" x14ac:dyDescent="0.2">
      <c r="A3" t="s">
        <v>27</v>
      </c>
      <c r="C3" s="16"/>
    </row>
    <row r="4" spans="1:3" x14ac:dyDescent="0.2">
      <c r="A4" t="s">
        <v>19</v>
      </c>
      <c r="C4" s="16"/>
    </row>
    <row r="5" spans="1:3" x14ac:dyDescent="0.2">
      <c r="A5" t="s">
        <v>48</v>
      </c>
      <c r="C5" s="16"/>
    </row>
    <row r="6" spans="1:3" x14ac:dyDescent="0.2">
      <c r="C6" s="16"/>
    </row>
    <row r="7" spans="1:3" x14ac:dyDescent="0.2">
      <c r="B7" s="9" t="s">
        <v>5</v>
      </c>
      <c r="C7" s="37" t="s">
        <v>290</v>
      </c>
    </row>
    <row r="8" spans="1:3" x14ac:dyDescent="0.2">
      <c r="C8" s="16"/>
    </row>
    <row r="9" spans="1:3" x14ac:dyDescent="0.2">
      <c r="A9" s="9">
        <v>2009</v>
      </c>
      <c r="B9" s="9">
        <v>117000</v>
      </c>
      <c r="C9" s="16"/>
    </row>
    <row r="10" spans="1:3" x14ac:dyDescent="0.2">
      <c r="A10" s="9">
        <v>2010</v>
      </c>
      <c r="B10" s="9">
        <v>120000</v>
      </c>
      <c r="C10" s="16">
        <f>((B10/B9)-1)</f>
        <v>2.564102564102555E-2</v>
      </c>
    </row>
    <row r="11" spans="1:3" x14ac:dyDescent="0.2">
      <c r="A11" s="9">
        <v>2011</v>
      </c>
      <c r="B11" s="9">
        <v>114349</v>
      </c>
      <c r="C11" s="16">
        <f t="shared" ref="C11:C18" si="0">((B11/B10)-1)</f>
        <v>-4.7091666666666643E-2</v>
      </c>
    </row>
    <row r="12" spans="1:3" x14ac:dyDescent="0.2">
      <c r="A12" s="9">
        <v>2012</v>
      </c>
      <c r="B12" s="9">
        <v>116405</v>
      </c>
      <c r="C12" s="16">
        <f t="shared" si="0"/>
        <v>1.7980043550883673E-2</v>
      </c>
    </row>
    <row r="13" spans="1:3" x14ac:dyDescent="0.2">
      <c r="A13" s="9">
        <v>2013</v>
      </c>
      <c r="B13" s="9">
        <v>117735</v>
      </c>
      <c r="C13" s="16">
        <f t="shared" si="0"/>
        <v>1.1425626046991155E-2</v>
      </c>
    </row>
    <row r="14" spans="1:3" x14ac:dyDescent="0.2">
      <c r="A14" s="9">
        <v>2014</v>
      </c>
      <c r="B14" s="9">
        <v>120827</v>
      </c>
      <c r="C14" s="16">
        <f>((B14/B13)-1)</f>
        <v>2.6262368879262699E-2</v>
      </c>
    </row>
    <row r="15" spans="1:3" x14ac:dyDescent="0.2">
      <c r="A15" s="9">
        <v>2015</v>
      </c>
      <c r="B15" s="9">
        <v>124280</v>
      </c>
      <c r="C15" s="16">
        <f t="shared" si="0"/>
        <v>2.8578049608117384E-2</v>
      </c>
    </row>
    <row r="16" spans="1:3" x14ac:dyDescent="0.2">
      <c r="A16" s="9">
        <v>2016</v>
      </c>
      <c r="B16" s="9">
        <v>123875</v>
      </c>
      <c r="C16" s="16">
        <f t="shared" si="0"/>
        <v>-3.2587705181847948E-3</v>
      </c>
    </row>
    <row r="17" spans="1:6" x14ac:dyDescent="0.2">
      <c r="A17" s="9">
        <v>2017</v>
      </c>
      <c r="B17" s="9">
        <v>124932</v>
      </c>
      <c r="C17" s="16">
        <f t="shared" si="0"/>
        <v>8.532795156407591E-3</v>
      </c>
    </row>
    <row r="18" spans="1:6" x14ac:dyDescent="0.2">
      <c r="A18" s="9">
        <v>2018</v>
      </c>
      <c r="B18" s="9">
        <v>125001</v>
      </c>
      <c r="C18" s="16">
        <f t="shared" si="0"/>
        <v>5.5230045144560869E-4</v>
      </c>
    </row>
    <row r="19" spans="1:6" x14ac:dyDescent="0.2">
      <c r="A19" s="9">
        <v>2019</v>
      </c>
      <c r="B19" s="9">
        <v>125544</v>
      </c>
      <c r="C19" s="16">
        <f>((B19/B18)-1)</f>
        <v>4.3439652482779589E-3</v>
      </c>
    </row>
    <row r="21" spans="1:6" x14ac:dyDescent="0.2">
      <c r="B21" s="9" t="s">
        <v>137</v>
      </c>
      <c r="C21" s="16">
        <f>((B19/B9)^(1/(A19-A9)))-1</f>
        <v>7.073133268762577E-3</v>
      </c>
      <c r="F21" s="29"/>
    </row>
    <row r="22" spans="1:6" x14ac:dyDescent="0.2">
      <c r="B22" s="19" t="s">
        <v>138</v>
      </c>
      <c r="C22" s="17">
        <v>8.6999999999999994E-3</v>
      </c>
    </row>
    <row r="23" spans="1:6" x14ac:dyDescent="0.2">
      <c r="B23" s="20" t="s">
        <v>140</v>
      </c>
      <c r="C23" s="18">
        <f>AVERAGE(C21:C22)</f>
        <v>7.8865666343812882E-3</v>
      </c>
    </row>
  </sheetData>
  <phoneticPr fontId="0" type="noConversion"/>
  <pageMargins left="0.5" right="0.5" top="1" bottom="1" header="0.5" footer="0.5"/>
  <pageSetup orientation="landscape" r:id="rId1"/>
  <headerFooter alignWithMargins="0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C23"/>
  <sheetViews>
    <sheetView workbookViewId="0">
      <selection activeCell="C6" sqref="C6:C7"/>
    </sheetView>
  </sheetViews>
  <sheetFormatPr defaultRowHeight="12.75" x14ac:dyDescent="0.2"/>
  <cols>
    <col min="2" max="3" width="9.140625" style="9"/>
  </cols>
  <sheetData>
    <row r="1" spans="1:3" x14ac:dyDescent="0.2">
      <c r="A1" t="s">
        <v>125</v>
      </c>
      <c r="C1" s="16"/>
    </row>
    <row r="2" spans="1:3" x14ac:dyDescent="0.2">
      <c r="A2" t="s">
        <v>126</v>
      </c>
      <c r="C2" s="16"/>
    </row>
    <row r="3" spans="1:3" x14ac:dyDescent="0.2">
      <c r="A3" t="s">
        <v>27</v>
      </c>
      <c r="C3" s="16"/>
    </row>
    <row r="4" spans="1:3" x14ac:dyDescent="0.2">
      <c r="A4" t="s">
        <v>19</v>
      </c>
      <c r="C4" s="16"/>
    </row>
    <row r="5" spans="1:3" x14ac:dyDescent="0.2">
      <c r="A5" t="s">
        <v>48</v>
      </c>
      <c r="C5" s="16"/>
    </row>
    <row r="6" spans="1:3" x14ac:dyDescent="0.2">
      <c r="C6" s="16"/>
    </row>
    <row r="7" spans="1:3" x14ac:dyDescent="0.2">
      <c r="B7" s="9" t="s">
        <v>5</v>
      </c>
      <c r="C7" s="37" t="s">
        <v>290</v>
      </c>
    </row>
    <row r="8" spans="1:3" x14ac:dyDescent="0.2">
      <c r="C8" s="16"/>
    </row>
    <row r="9" spans="1:3" x14ac:dyDescent="0.2">
      <c r="A9" s="9">
        <v>2009</v>
      </c>
      <c r="B9" s="9">
        <v>68000</v>
      </c>
      <c r="C9" s="16"/>
    </row>
    <row r="10" spans="1:3" x14ac:dyDescent="0.2">
      <c r="A10" s="9">
        <v>2010</v>
      </c>
      <c r="B10" s="9">
        <v>67491</v>
      </c>
      <c r="C10" s="16">
        <f t="shared" ref="C10:C19" si="0">((B10/B9)-1)</f>
        <v>-7.48529411764709E-3</v>
      </c>
    </row>
    <row r="11" spans="1:3" x14ac:dyDescent="0.2">
      <c r="A11" s="9">
        <v>2011</v>
      </c>
      <c r="B11" s="9">
        <v>66177</v>
      </c>
      <c r="C11" s="16">
        <f t="shared" si="0"/>
        <v>-1.9469262568342471E-2</v>
      </c>
    </row>
    <row r="12" spans="1:3" x14ac:dyDescent="0.2">
      <c r="A12" s="9">
        <v>2012</v>
      </c>
      <c r="B12" s="9">
        <v>66537</v>
      </c>
      <c r="C12" s="16">
        <f t="shared" si="0"/>
        <v>5.4399564803482292E-3</v>
      </c>
    </row>
    <row r="13" spans="1:3" x14ac:dyDescent="0.2">
      <c r="A13" s="9">
        <v>2013</v>
      </c>
      <c r="B13" s="9">
        <v>66679</v>
      </c>
      <c r="C13" s="16">
        <f t="shared" si="0"/>
        <v>2.1341509235464073E-3</v>
      </c>
    </row>
    <row r="14" spans="1:3" x14ac:dyDescent="0.2">
      <c r="A14" s="9">
        <v>2014</v>
      </c>
      <c r="B14" s="9">
        <v>66891</v>
      </c>
      <c r="C14" s="16">
        <f t="shared" si="0"/>
        <v>3.1794118088153134E-3</v>
      </c>
    </row>
    <row r="15" spans="1:3" x14ac:dyDescent="0.2">
      <c r="A15" s="9">
        <v>2015</v>
      </c>
      <c r="B15" s="9">
        <v>67673</v>
      </c>
      <c r="C15" s="16">
        <f t="shared" si="0"/>
        <v>1.1690660925984142E-2</v>
      </c>
    </row>
    <row r="16" spans="1:3" x14ac:dyDescent="0.2">
      <c r="A16" s="9">
        <v>2016</v>
      </c>
      <c r="B16" s="9">
        <v>70393</v>
      </c>
      <c r="C16" s="16">
        <f t="shared" si="0"/>
        <v>4.0193282402139596E-2</v>
      </c>
    </row>
    <row r="17" spans="1:3" x14ac:dyDescent="0.2">
      <c r="A17" s="9">
        <v>2017</v>
      </c>
      <c r="B17" s="9">
        <v>70335</v>
      </c>
      <c r="C17" s="16">
        <f t="shared" si="0"/>
        <v>-8.2394556276899067E-4</v>
      </c>
    </row>
    <row r="18" spans="1:3" x14ac:dyDescent="0.2">
      <c r="A18" s="9">
        <v>2018</v>
      </c>
      <c r="B18" s="9">
        <v>70054</v>
      </c>
      <c r="C18" s="16">
        <f t="shared" si="0"/>
        <v>-3.9951659913272097E-3</v>
      </c>
    </row>
    <row r="19" spans="1:3" x14ac:dyDescent="0.2">
      <c r="A19" s="9">
        <v>2019</v>
      </c>
      <c r="B19" s="9">
        <v>70895</v>
      </c>
      <c r="C19" s="16">
        <f t="shared" si="0"/>
        <v>1.2005024695235011E-2</v>
      </c>
    </row>
    <row r="21" spans="1:3" x14ac:dyDescent="0.2">
      <c r="B21" s="9" t="s">
        <v>137</v>
      </c>
      <c r="C21" s="16">
        <f>((B19/B9)^(1/(A19-A9)))-1</f>
        <v>4.1779236918275675E-3</v>
      </c>
    </row>
    <row r="22" spans="1:3" x14ac:dyDescent="0.2">
      <c r="B22" s="19" t="s">
        <v>138</v>
      </c>
      <c r="C22" s="17">
        <v>6.1000000000000004E-3</v>
      </c>
    </row>
    <row r="23" spans="1:3" x14ac:dyDescent="0.2">
      <c r="B23" s="20" t="s">
        <v>140</v>
      </c>
      <c r="C23" s="18">
        <f>AVERAGE(C21:C22)</f>
        <v>5.1389618459137844E-3</v>
      </c>
    </row>
  </sheetData>
  <phoneticPr fontId="0" type="noConversion"/>
  <pageMargins left="0.5" right="0.5" top="1" bottom="1" header="0.5" footer="0.5"/>
  <pageSetup orientation="landscape" r:id="rId1"/>
  <headerFooter alignWithMargins="0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C23"/>
  <sheetViews>
    <sheetView workbookViewId="0">
      <selection activeCell="C6" sqref="C6:C7"/>
    </sheetView>
  </sheetViews>
  <sheetFormatPr defaultRowHeight="12.75" x14ac:dyDescent="0.2"/>
  <cols>
    <col min="2" max="3" width="9.140625" style="9"/>
  </cols>
  <sheetData>
    <row r="1" spans="1:3" x14ac:dyDescent="0.2">
      <c r="A1" t="s">
        <v>90</v>
      </c>
      <c r="C1" s="16"/>
    </row>
    <row r="2" spans="1:3" x14ac:dyDescent="0.2">
      <c r="A2" t="s">
        <v>91</v>
      </c>
      <c r="C2" s="16"/>
    </row>
    <row r="3" spans="1:3" x14ac:dyDescent="0.2">
      <c r="A3" t="s">
        <v>18</v>
      </c>
      <c r="C3" s="16"/>
    </row>
    <row r="4" spans="1:3" x14ac:dyDescent="0.2">
      <c r="A4" t="s">
        <v>29</v>
      </c>
      <c r="C4" s="16"/>
    </row>
    <row r="5" spans="1:3" x14ac:dyDescent="0.2">
      <c r="A5" t="s">
        <v>20</v>
      </c>
      <c r="C5" s="16"/>
    </row>
    <row r="6" spans="1:3" x14ac:dyDescent="0.2">
      <c r="C6" s="16"/>
    </row>
    <row r="7" spans="1:3" x14ac:dyDescent="0.2">
      <c r="B7" s="9" t="s">
        <v>5</v>
      </c>
      <c r="C7" s="37" t="s">
        <v>290</v>
      </c>
    </row>
    <row r="8" spans="1:3" x14ac:dyDescent="0.2">
      <c r="C8" s="16"/>
    </row>
    <row r="9" spans="1:3" x14ac:dyDescent="0.2">
      <c r="A9" s="9">
        <v>2009</v>
      </c>
      <c r="B9" s="9">
        <v>3880</v>
      </c>
      <c r="C9" s="16"/>
    </row>
    <row r="10" spans="1:3" x14ac:dyDescent="0.2">
      <c r="A10" s="9">
        <v>2010</v>
      </c>
      <c r="B10" s="9">
        <v>3927</v>
      </c>
      <c r="C10" s="16">
        <f t="shared" ref="C10:C19" si="0">((B10/B9)-1)</f>
        <v>1.2113402061855627E-2</v>
      </c>
    </row>
    <row r="11" spans="1:3" x14ac:dyDescent="0.2">
      <c r="A11" s="9">
        <v>2011</v>
      </c>
      <c r="B11" s="9">
        <v>3778</v>
      </c>
      <c r="C11" s="16">
        <f t="shared" si="0"/>
        <v>-3.7942449707155546E-2</v>
      </c>
    </row>
    <row r="12" spans="1:3" x14ac:dyDescent="0.2">
      <c r="A12" s="9">
        <v>2012</v>
      </c>
      <c r="B12" s="9">
        <v>3751</v>
      </c>
      <c r="C12" s="16">
        <f t="shared" si="0"/>
        <v>-7.1466384330333144E-3</v>
      </c>
    </row>
    <row r="13" spans="1:3" x14ac:dyDescent="0.2">
      <c r="A13" s="9">
        <v>2013</v>
      </c>
      <c r="B13" s="9">
        <v>3718</v>
      </c>
      <c r="C13" s="16">
        <f t="shared" si="0"/>
        <v>-8.7976539589442737E-3</v>
      </c>
    </row>
    <row r="14" spans="1:3" x14ac:dyDescent="0.2">
      <c r="A14" s="9">
        <v>2014</v>
      </c>
      <c r="B14" s="9">
        <v>3690</v>
      </c>
      <c r="C14" s="16">
        <f t="shared" si="0"/>
        <v>-7.5309306078537031E-3</v>
      </c>
    </row>
    <row r="15" spans="1:3" x14ac:dyDescent="0.2">
      <c r="A15" s="9">
        <v>2015</v>
      </c>
      <c r="B15" s="9">
        <v>3770</v>
      </c>
      <c r="C15" s="16">
        <f t="shared" si="0"/>
        <v>2.1680216802167918E-2</v>
      </c>
    </row>
    <row r="16" spans="1:3" x14ac:dyDescent="0.2">
      <c r="A16" s="9">
        <v>2016</v>
      </c>
      <c r="B16" s="9">
        <v>3788</v>
      </c>
      <c r="C16" s="16">
        <f t="shared" si="0"/>
        <v>4.774535809018543E-3</v>
      </c>
    </row>
    <row r="17" spans="1:3" x14ac:dyDescent="0.2">
      <c r="A17" s="9">
        <v>2017</v>
      </c>
      <c r="B17" s="9">
        <v>3823</v>
      </c>
      <c r="C17" s="16">
        <f t="shared" si="0"/>
        <v>9.2397043294614178E-3</v>
      </c>
    </row>
    <row r="18" spans="1:3" x14ac:dyDescent="0.2">
      <c r="A18" s="9">
        <v>2018</v>
      </c>
      <c r="B18" s="9">
        <v>3836</v>
      </c>
      <c r="C18" s="16">
        <f t="shared" si="0"/>
        <v>3.400470834423297E-3</v>
      </c>
    </row>
    <row r="19" spans="1:3" x14ac:dyDescent="0.2">
      <c r="A19" s="9">
        <v>2019</v>
      </c>
      <c r="B19" s="9">
        <v>3897</v>
      </c>
      <c r="C19" s="16">
        <f t="shared" si="0"/>
        <v>1.5901981230448392E-2</v>
      </c>
    </row>
    <row r="21" spans="1:3" x14ac:dyDescent="0.2">
      <c r="B21" s="9" t="s">
        <v>137</v>
      </c>
      <c r="C21" s="16">
        <f>((B19/B9)^(1/(A19-A9)))-1</f>
        <v>4.3728285242283782E-4</v>
      </c>
    </row>
    <row r="22" spans="1:3" x14ac:dyDescent="0.2">
      <c r="B22" s="19" t="s">
        <v>138</v>
      </c>
      <c r="C22" s="33">
        <v>-3.0000000000000001E-5</v>
      </c>
    </row>
    <row r="23" spans="1:3" x14ac:dyDescent="0.2">
      <c r="B23" s="20" t="s">
        <v>140</v>
      </c>
      <c r="C23" s="18">
        <f>AVERAGE(C21:C22)</f>
        <v>2.036414262114189E-4</v>
      </c>
    </row>
  </sheetData>
  <phoneticPr fontId="0" type="noConversion"/>
  <pageMargins left="0.5" right="0.5" top="1" bottom="1" header="0.5" footer="0.5"/>
  <pageSetup orientation="landscape" r:id="rId1"/>
  <headerFooter alignWithMargins="0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C23"/>
  <sheetViews>
    <sheetView workbookViewId="0">
      <selection activeCell="C6" sqref="C6:C7"/>
    </sheetView>
  </sheetViews>
  <sheetFormatPr defaultRowHeight="12.75" x14ac:dyDescent="0.2"/>
  <cols>
    <col min="2" max="3" width="9.140625" style="9"/>
  </cols>
  <sheetData>
    <row r="1" spans="1:3" x14ac:dyDescent="0.2">
      <c r="A1" t="s">
        <v>92</v>
      </c>
      <c r="C1" s="16"/>
    </row>
    <row r="2" spans="1:3" x14ac:dyDescent="0.2">
      <c r="A2" t="s">
        <v>249</v>
      </c>
      <c r="C2" s="16"/>
    </row>
    <row r="3" spans="1:3" x14ac:dyDescent="0.2">
      <c r="A3" t="s">
        <v>18</v>
      </c>
      <c r="C3" s="16"/>
    </row>
    <row r="4" spans="1:3" x14ac:dyDescent="0.2">
      <c r="A4" t="s">
        <v>19</v>
      </c>
      <c r="C4" s="16"/>
    </row>
    <row r="5" spans="1:3" x14ac:dyDescent="0.2">
      <c r="A5" t="s">
        <v>15</v>
      </c>
      <c r="C5" s="16"/>
    </row>
    <row r="6" spans="1:3" x14ac:dyDescent="0.2">
      <c r="C6" s="16"/>
    </row>
    <row r="7" spans="1:3" x14ac:dyDescent="0.2">
      <c r="B7" s="9" t="s">
        <v>5</v>
      </c>
      <c r="C7" s="37" t="s">
        <v>290</v>
      </c>
    </row>
    <row r="8" spans="1:3" x14ac:dyDescent="0.2">
      <c r="C8" s="16"/>
    </row>
    <row r="9" spans="1:3" x14ac:dyDescent="0.2">
      <c r="A9" s="9">
        <v>2009</v>
      </c>
      <c r="B9" s="8">
        <v>16953</v>
      </c>
      <c r="C9" s="16"/>
    </row>
    <row r="10" spans="1:3" x14ac:dyDescent="0.2">
      <c r="A10" s="9">
        <v>2010</v>
      </c>
      <c r="B10" s="8">
        <v>16970</v>
      </c>
      <c r="C10" s="16">
        <f t="shared" ref="C10:C19" si="0">((B10/B9)-1)</f>
        <v>1.0027723706718117E-3</v>
      </c>
    </row>
    <row r="11" spans="1:3" x14ac:dyDescent="0.2">
      <c r="A11" s="9">
        <v>2011</v>
      </c>
      <c r="B11" s="8">
        <v>17000</v>
      </c>
      <c r="C11" s="16">
        <f t="shared" si="0"/>
        <v>1.767825574543247E-3</v>
      </c>
    </row>
    <row r="12" spans="1:3" x14ac:dyDescent="0.2">
      <c r="A12" s="9">
        <v>2012</v>
      </c>
      <c r="B12" s="8">
        <v>16434</v>
      </c>
      <c r="C12" s="16">
        <f t="shared" si="0"/>
        <v>-3.3294117647058807E-2</v>
      </c>
    </row>
    <row r="13" spans="1:3" x14ac:dyDescent="0.2">
      <c r="A13" s="9">
        <v>2013</v>
      </c>
      <c r="B13" s="8">
        <v>16267</v>
      </c>
      <c r="C13" s="16">
        <f t="shared" si="0"/>
        <v>-1.0161859559449926E-2</v>
      </c>
    </row>
    <row r="14" spans="1:3" x14ac:dyDescent="0.2">
      <c r="A14" s="9">
        <v>2014</v>
      </c>
      <c r="B14" s="8">
        <v>16172</v>
      </c>
      <c r="C14" s="16">
        <f t="shared" si="0"/>
        <v>-5.8400442613880665E-3</v>
      </c>
    </row>
    <row r="15" spans="1:3" x14ac:dyDescent="0.2">
      <c r="A15" s="9">
        <v>2015</v>
      </c>
      <c r="B15" s="8">
        <v>16290</v>
      </c>
      <c r="C15" s="16">
        <f t="shared" si="0"/>
        <v>7.29656195894135E-3</v>
      </c>
    </row>
    <row r="16" spans="1:3" x14ac:dyDescent="0.2">
      <c r="A16" s="9">
        <v>2016</v>
      </c>
      <c r="B16" s="8">
        <v>16353</v>
      </c>
      <c r="C16" s="16">
        <f t="shared" si="0"/>
        <v>3.8674033149170839E-3</v>
      </c>
    </row>
    <row r="17" spans="1:3" x14ac:dyDescent="0.2">
      <c r="A17" s="9">
        <v>2017</v>
      </c>
      <c r="B17" s="8">
        <v>16356</v>
      </c>
      <c r="C17" s="16">
        <f t="shared" si="0"/>
        <v>1.8345257750862487E-4</v>
      </c>
    </row>
    <row r="18" spans="1:3" x14ac:dyDescent="0.2">
      <c r="A18" s="9">
        <v>2018</v>
      </c>
      <c r="B18" s="8">
        <v>16254</v>
      </c>
      <c r="C18" s="16">
        <f t="shared" si="0"/>
        <v>-6.2362435803374749E-3</v>
      </c>
    </row>
    <row r="19" spans="1:3" x14ac:dyDescent="0.2">
      <c r="A19" s="9">
        <v>2019</v>
      </c>
      <c r="B19" s="8">
        <v>16139</v>
      </c>
      <c r="C19" s="16">
        <f t="shared" si="0"/>
        <v>-7.0751814937861646E-3</v>
      </c>
    </row>
    <row r="21" spans="1:3" x14ac:dyDescent="0.2">
      <c r="B21" s="9" t="s">
        <v>137</v>
      </c>
      <c r="C21" s="16">
        <f>((B19/B9)^(1/(A19-A9)))-1</f>
        <v>-4.9085242539824714E-3</v>
      </c>
    </row>
    <row r="22" spans="1:3" x14ac:dyDescent="0.2">
      <c r="B22" s="19" t="s">
        <v>138</v>
      </c>
      <c r="C22" s="17">
        <v>-5.0000000000000001E-3</v>
      </c>
    </row>
    <row r="23" spans="1:3" x14ac:dyDescent="0.2">
      <c r="B23" s="20" t="s">
        <v>140</v>
      </c>
      <c r="C23" s="18">
        <f>AVERAGE(C21:C22)</f>
        <v>-4.9542621269912362E-3</v>
      </c>
    </row>
  </sheetData>
  <phoneticPr fontId="0" type="noConversion"/>
  <pageMargins left="0.5" right="0.5" top="1" bottom="1" header="0.5" footer="0.5"/>
  <pageSetup orientation="landscape" r:id="rId1"/>
  <headerFooter alignWithMargins="0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C23"/>
  <sheetViews>
    <sheetView workbookViewId="0">
      <selection activeCell="C6" sqref="C6:C7"/>
    </sheetView>
  </sheetViews>
  <sheetFormatPr defaultRowHeight="12.75" x14ac:dyDescent="0.2"/>
  <cols>
    <col min="2" max="3" width="9.140625" style="9"/>
  </cols>
  <sheetData>
    <row r="1" spans="1:3" x14ac:dyDescent="0.2">
      <c r="A1" t="s">
        <v>93</v>
      </c>
      <c r="C1" s="16"/>
    </row>
    <row r="2" spans="1:3" x14ac:dyDescent="0.2">
      <c r="A2" t="s">
        <v>94</v>
      </c>
      <c r="C2" s="16"/>
    </row>
    <row r="3" spans="1:3" x14ac:dyDescent="0.2">
      <c r="A3" t="s">
        <v>6</v>
      </c>
      <c r="C3" s="16"/>
    </row>
    <row r="4" spans="1:3" x14ac:dyDescent="0.2">
      <c r="A4" t="s">
        <v>10</v>
      </c>
      <c r="C4" s="16"/>
    </row>
    <row r="5" spans="1:3" x14ac:dyDescent="0.2">
      <c r="A5" t="s">
        <v>4</v>
      </c>
      <c r="C5" s="16"/>
    </row>
    <row r="6" spans="1:3" x14ac:dyDescent="0.2">
      <c r="C6" s="16"/>
    </row>
    <row r="7" spans="1:3" x14ac:dyDescent="0.2">
      <c r="B7" s="9" t="s">
        <v>5</v>
      </c>
      <c r="C7" s="37" t="s">
        <v>290</v>
      </c>
    </row>
    <row r="8" spans="1:3" x14ac:dyDescent="0.2">
      <c r="C8" s="16"/>
    </row>
    <row r="9" spans="1:3" x14ac:dyDescent="0.2">
      <c r="A9" s="9">
        <v>2009</v>
      </c>
      <c r="B9" s="9">
        <v>3015</v>
      </c>
      <c r="C9" s="16"/>
    </row>
    <row r="10" spans="1:3" x14ac:dyDescent="0.2">
      <c r="A10" s="9">
        <v>2010</v>
      </c>
      <c r="B10" s="9">
        <v>2979</v>
      </c>
      <c r="C10" s="16">
        <f t="shared" ref="C10:C19" si="0">((B10/B9)-1)</f>
        <v>-1.1940298507462699E-2</v>
      </c>
    </row>
    <row r="11" spans="1:3" x14ac:dyDescent="0.2">
      <c r="A11" s="9">
        <v>2011</v>
      </c>
      <c r="B11" s="9">
        <v>2790</v>
      </c>
      <c r="C11" s="16">
        <f t="shared" si="0"/>
        <v>-6.3444108761329332E-2</v>
      </c>
    </row>
    <row r="12" spans="1:3" x14ac:dyDescent="0.2">
      <c r="A12" s="9">
        <v>2012</v>
      </c>
      <c r="B12" s="9">
        <v>2768</v>
      </c>
      <c r="C12" s="16">
        <f t="shared" si="0"/>
        <v>-7.8853046594982157E-3</v>
      </c>
    </row>
    <row r="13" spans="1:3" x14ac:dyDescent="0.2">
      <c r="A13" s="9">
        <v>2013</v>
      </c>
      <c r="B13" s="9">
        <v>2759</v>
      </c>
      <c r="C13" s="16">
        <f t="shared" si="0"/>
        <v>-3.2514450867051625E-3</v>
      </c>
    </row>
    <row r="14" spans="1:3" x14ac:dyDescent="0.2">
      <c r="A14" s="9">
        <v>2014</v>
      </c>
      <c r="B14" s="9">
        <v>2849</v>
      </c>
      <c r="C14" s="16">
        <f t="shared" si="0"/>
        <v>3.2620514679231549E-2</v>
      </c>
    </row>
    <row r="15" spans="1:3" x14ac:dyDescent="0.2">
      <c r="A15" s="9">
        <v>2015</v>
      </c>
      <c r="B15" s="9">
        <v>2900</v>
      </c>
      <c r="C15" s="16">
        <f t="shared" si="0"/>
        <v>1.7901017901017946E-2</v>
      </c>
    </row>
    <row r="16" spans="1:3" x14ac:dyDescent="0.2">
      <c r="A16" s="9">
        <v>2016</v>
      </c>
      <c r="B16" s="9">
        <v>2952</v>
      </c>
      <c r="C16" s="16">
        <f t="shared" si="0"/>
        <v>1.7931034482758568E-2</v>
      </c>
    </row>
    <row r="17" spans="1:3" x14ac:dyDescent="0.2">
      <c r="A17" s="9">
        <v>2017</v>
      </c>
      <c r="B17" s="9">
        <v>3013</v>
      </c>
      <c r="C17" s="16">
        <f t="shared" si="0"/>
        <v>2.0663956639566328E-2</v>
      </c>
    </row>
    <row r="18" spans="1:3" x14ac:dyDescent="0.2">
      <c r="A18" s="9">
        <v>2018</v>
      </c>
      <c r="B18" s="9">
        <v>3056</v>
      </c>
      <c r="C18" s="16">
        <f t="shared" si="0"/>
        <v>1.4271490209093907E-2</v>
      </c>
    </row>
    <row r="19" spans="1:3" x14ac:dyDescent="0.2">
      <c r="A19" s="9">
        <v>2019</v>
      </c>
      <c r="B19" s="9">
        <v>3041</v>
      </c>
      <c r="C19" s="16">
        <f t="shared" si="0"/>
        <v>-4.9083769633507801E-3</v>
      </c>
    </row>
    <row r="21" spans="1:3" x14ac:dyDescent="0.2">
      <c r="B21" s="9" t="s">
        <v>137</v>
      </c>
      <c r="C21" s="16">
        <f>((B19/B9)^(1/(A19-A9)))-1</f>
        <v>8.5902660379733042E-4</v>
      </c>
    </row>
    <row r="22" spans="1:3" x14ac:dyDescent="0.2">
      <c r="B22" s="19" t="s">
        <v>138</v>
      </c>
      <c r="C22" s="17">
        <v>5.0000000000000001E-3</v>
      </c>
    </row>
    <row r="23" spans="1:3" x14ac:dyDescent="0.2">
      <c r="B23" s="20" t="s">
        <v>140</v>
      </c>
      <c r="C23" s="18">
        <f>AVERAGE(C21:C22)</f>
        <v>2.9295133018986653E-3</v>
      </c>
    </row>
  </sheetData>
  <phoneticPr fontId="0" type="noConversion"/>
  <pageMargins left="0.5" right="0.5" top="1" bottom="1" header="0.5" footer="0.5"/>
  <pageSetup orientation="landscape" r:id="rId1"/>
  <headerFooter alignWithMargins="0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C23"/>
  <sheetViews>
    <sheetView workbookViewId="0">
      <selection activeCell="C6" sqref="C6:C7"/>
    </sheetView>
  </sheetViews>
  <sheetFormatPr defaultRowHeight="12.75" x14ac:dyDescent="0.2"/>
  <cols>
    <col min="2" max="3" width="9.140625" style="9"/>
  </cols>
  <sheetData>
    <row r="1" spans="1:3" x14ac:dyDescent="0.2">
      <c r="A1" t="s">
        <v>95</v>
      </c>
      <c r="C1" s="16"/>
    </row>
    <row r="2" spans="1:3" x14ac:dyDescent="0.2">
      <c r="A2" t="s">
        <v>96</v>
      </c>
      <c r="C2" s="16"/>
    </row>
    <row r="3" spans="1:3" x14ac:dyDescent="0.2">
      <c r="A3" t="s">
        <v>6</v>
      </c>
      <c r="C3" s="16"/>
    </row>
    <row r="4" spans="1:3" x14ac:dyDescent="0.2">
      <c r="A4" t="s">
        <v>19</v>
      </c>
      <c r="C4" s="16"/>
    </row>
    <row r="5" spans="1:3" x14ac:dyDescent="0.2">
      <c r="A5" t="s">
        <v>11</v>
      </c>
      <c r="C5" s="16"/>
    </row>
    <row r="6" spans="1:3" x14ac:dyDescent="0.2">
      <c r="C6" s="16"/>
    </row>
    <row r="7" spans="1:3" x14ac:dyDescent="0.2">
      <c r="B7" s="9" t="s">
        <v>5</v>
      </c>
      <c r="C7" s="37" t="s">
        <v>290</v>
      </c>
    </row>
    <row r="8" spans="1:3" x14ac:dyDescent="0.2">
      <c r="C8" s="16"/>
    </row>
    <row r="9" spans="1:3" x14ac:dyDescent="0.2">
      <c r="A9" s="9">
        <v>2009</v>
      </c>
      <c r="B9" s="8">
        <v>9100</v>
      </c>
      <c r="C9" s="16"/>
    </row>
    <row r="10" spans="1:3" x14ac:dyDescent="0.2">
      <c r="A10" s="9">
        <v>2010</v>
      </c>
      <c r="B10" s="8">
        <v>9458</v>
      </c>
      <c r="C10" s="16">
        <f t="shared" ref="C10:C19" si="0">((B10/B9)-1)</f>
        <v>3.9340659340659334E-2</v>
      </c>
    </row>
    <row r="11" spans="1:3" x14ac:dyDescent="0.2">
      <c r="A11" s="9">
        <v>2011</v>
      </c>
      <c r="B11" s="8">
        <v>9056</v>
      </c>
      <c r="C11" s="16">
        <f t="shared" si="0"/>
        <v>-4.2503700570945213E-2</v>
      </c>
    </row>
    <row r="12" spans="1:3" x14ac:dyDescent="0.2">
      <c r="A12" s="9">
        <v>2012</v>
      </c>
      <c r="B12" s="8">
        <v>9077</v>
      </c>
      <c r="C12" s="16">
        <f t="shared" si="0"/>
        <v>2.3189045936395924E-3</v>
      </c>
    </row>
    <row r="13" spans="1:3" x14ac:dyDescent="0.2">
      <c r="A13" s="9">
        <v>2013</v>
      </c>
      <c r="B13" s="8">
        <v>9021</v>
      </c>
      <c r="C13" s="16">
        <f t="shared" si="0"/>
        <v>-6.1694392420402755E-3</v>
      </c>
    </row>
    <row r="14" spans="1:3" x14ac:dyDescent="0.2">
      <c r="A14" s="9">
        <v>2014</v>
      </c>
      <c r="B14" s="8">
        <v>9075</v>
      </c>
      <c r="C14" s="16">
        <f t="shared" si="0"/>
        <v>5.9860325906218037E-3</v>
      </c>
    </row>
    <row r="15" spans="1:3" x14ac:dyDescent="0.2">
      <c r="A15" s="9">
        <v>2015</v>
      </c>
      <c r="B15" s="8">
        <v>9124</v>
      </c>
      <c r="C15" s="16">
        <f t="shared" si="0"/>
        <v>5.3994490358126868E-3</v>
      </c>
    </row>
    <row r="16" spans="1:3" x14ac:dyDescent="0.2">
      <c r="A16" s="9">
        <v>2016</v>
      </c>
      <c r="B16" s="8">
        <v>9360</v>
      </c>
      <c r="C16" s="16">
        <f t="shared" si="0"/>
        <v>2.5865848312143891E-2</v>
      </c>
    </row>
    <row r="17" spans="1:3" x14ac:dyDescent="0.2">
      <c r="A17" s="9">
        <v>2017</v>
      </c>
      <c r="B17" s="8">
        <v>9389</v>
      </c>
      <c r="C17" s="16">
        <f t="shared" si="0"/>
        <v>3.0982905982905873E-3</v>
      </c>
    </row>
    <row r="18" spans="1:3" x14ac:dyDescent="0.2">
      <c r="A18" s="9">
        <v>2018</v>
      </c>
      <c r="B18" s="8">
        <v>9411</v>
      </c>
      <c r="C18" s="16">
        <f t="shared" si="0"/>
        <v>2.3431675364788962E-3</v>
      </c>
    </row>
    <row r="19" spans="1:3" x14ac:dyDescent="0.2">
      <c r="A19" s="9">
        <v>2019</v>
      </c>
      <c r="B19" s="8">
        <v>9438</v>
      </c>
      <c r="C19" s="16">
        <f t="shared" si="0"/>
        <v>2.8689831048773762E-3</v>
      </c>
    </row>
    <row r="21" spans="1:3" x14ac:dyDescent="0.2">
      <c r="B21" s="9" t="s">
        <v>137</v>
      </c>
      <c r="C21" s="16">
        <f>((B19/B9)^(1/(A19-A9)))-1</f>
        <v>3.6536262575725953E-3</v>
      </c>
    </row>
    <row r="22" spans="1:3" x14ac:dyDescent="0.2">
      <c r="B22" s="19" t="s">
        <v>138</v>
      </c>
      <c r="C22" s="17">
        <v>3.0999999999999999E-3</v>
      </c>
    </row>
    <row r="23" spans="1:3" x14ac:dyDescent="0.2">
      <c r="B23" s="20" t="s">
        <v>140</v>
      </c>
      <c r="C23" s="18">
        <f>AVERAGE(C21:C22)</f>
        <v>3.3768131287862978E-3</v>
      </c>
    </row>
  </sheetData>
  <phoneticPr fontId="0" type="noConversion"/>
  <pageMargins left="0.5" right="0.5" top="1" bottom="1" header="0.5" footer="0.5"/>
  <pageSetup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C23"/>
  <sheetViews>
    <sheetView workbookViewId="0">
      <selection activeCell="C6" sqref="C6:C7"/>
    </sheetView>
  </sheetViews>
  <sheetFormatPr defaultRowHeight="12.75" x14ac:dyDescent="0.2"/>
  <cols>
    <col min="2" max="3" width="9.140625" style="9"/>
  </cols>
  <sheetData>
    <row r="1" spans="1:3" x14ac:dyDescent="0.2">
      <c r="A1" t="s">
        <v>12</v>
      </c>
      <c r="C1" s="16"/>
    </row>
    <row r="2" spans="1:3" x14ac:dyDescent="0.2">
      <c r="A2" t="s">
        <v>13</v>
      </c>
      <c r="C2" s="16"/>
    </row>
    <row r="3" spans="1:3" x14ac:dyDescent="0.2">
      <c r="A3" t="s">
        <v>14</v>
      </c>
      <c r="C3" s="16"/>
    </row>
    <row r="4" spans="1:3" x14ac:dyDescent="0.2">
      <c r="A4" t="s">
        <v>3</v>
      </c>
      <c r="C4" s="16"/>
    </row>
    <row r="5" spans="1:3" x14ac:dyDescent="0.2">
      <c r="A5" t="s">
        <v>15</v>
      </c>
      <c r="C5" s="16"/>
    </row>
    <row r="6" spans="1:3" x14ac:dyDescent="0.2">
      <c r="C6" s="16"/>
    </row>
    <row r="7" spans="1:3" x14ac:dyDescent="0.2">
      <c r="B7" s="9" t="s">
        <v>5</v>
      </c>
      <c r="C7" s="37" t="s">
        <v>290</v>
      </c>
    </row>
    <row r="8" spans="1:3" x14ac:dyDescent="0.2">
      <c r="C8" s="16"/>
    </row>
    <row r="9" spans="1:3" x14ac:dyDescent="0.2">
      <c r="A9" s="9">
        <v>2009</v>
      </c>
      <c r="B9" s="8">
        <v>16539</v>
      </c>
      <c r="C9" s="16"/>
    </row>
    <row r="10" spans="1:3" x14ac:dyDescent="0.2">
      <c r="A10" s="9">
        <v>2010</v>
      </c>
      <c r="B10" s="8">
        <v>17285</v>
      </c>
      <c r="C10" s="16">
        <f t="shared" ref="C10:C19" si="0">((B10/B9)-1)</f>
        <v>4.5105508192756494E-2</v>
      </c>
    </row>
    <row r="11" spans="1:3" x14ac:dyDescent="0.2">
      <c r="A11" s="9">
        <v>2011</v>
      </c>
      <c r="B11" s="8">
        <v>16586</v>
      </c>
      <c r="C11" s="16">
        <f t="shared" si="0"/>
        <v>-4.0439687590396289E-2</v>
      </c>
    </row>
    <row r="12" spans="1:3" x14ac:dyDescent="0.2">
      <c r="A12" s="9">
        <v>2012</v>
      </c>
      <c r="B12" s="8">
        <v>16811</v>
      </c>
      <c r="C12" s="16">
        <f t="shared" si="0"/>
        <v>1.3565657783672913E-2</v>
      </c>
    </row>
    <row r="13" spans="1:3" x14ac:dyDescent="0.2">
      <c r="A13" s="9">
        <v>2013</v>
      </c>
      <c r="B13" s="9">
        <v>17160</v>
      </c>
      <c r="C13" s="16">
        <f t="shared" si="0"/>
        <v>2.0760216524894348E-2</v>
      </c>
    </row>
    <row r="14" spans="1:3" x14ac:dyDescent="0.2">
      <c r="A14" s="9">
        <v>2014</v>
      </c>
      <c r="B14" s="9">
        <v>17633</v>
      </c>
      <c r="C14" s="16">
        <f t="shared" si="0"/>
        <v>2.7564102564102466E-2</v>
      </c>
    </row>
    <row r="15" spans="1:3" x14ac:dyDescent="0.2">
      <c r="A15" s="9">
        <v>2015</v>
      </c>
      <c r="B15" s="9">
        <v>17737</v>
      </c>
      <c r="C15" s="16">
        <f t="shared" si="0"/>
        <v>5.8980320989054924E-3</v>
      </c>
    </row>
    <row r="16" spans="1:3" x14ac:dyDescent="0.2">
      <c r="A16" s="9">
        <v>2016</v>
      </c>
      <c r="B16" s="9">
        <v>18200</v>
      </c>
      <c r="C16" s="16">
        <f t="shared" si="0"/>
        <v>2.61036251902802E-2</v>
      </c>
    </row>
    <row r="17" spans="1:3" x14ac:dyDescent="0.2">
      <c r="A17" s="9">
        <v>2017</v>
      </c>
      <c r="B17" s="9">
        <v>18142</v>
      </c>
      <c r="C17" s="16">
        <f t="shared" si="0"/>
        <v>-3.1868131868132421E-3</v>
      </c>
    </row>
    <row r="18" spans="1:3" x14ac:dyDescent="0.2">
      <c r="A18" s="9">
        <v>2018</v>
      </c>
      <c r="B18" s="9">
        <v>17715</v>
      </c>
      <c r="C18" s="16">
        <f t="shared" si="0"/>
        <v>-2.3536545033623679E-2</v>
      </c>
    </row>
    <row r="19" spans="1:3" x14ac:dyDescent="0.2">
      <c r="A19" s="9">
        <v>2019</v>
      </c>
      <c r="B19" s="9">
        <v>17663</v>
      </c>
      <c r="C19" s="16">
        <f t="shared" si="0"/>
        <v>-2.9353655094552789E-3</v>
      </c>
    </row>
    <row r="21" spans="1:3" x14ac:dyDescent="0.2">
      <c r="B21" s="9" t="s">
        <v>137</v>
      </c>
      <c r="C21" s="16">
        <f>((B19/B9)^(1/(A19-A9)))-1</f>
        <v>6.5967460999374339E-3</v>
      </c>
    </row>
    <row r="22" spans="1:3" x14ac:dyDescent="0.2">
      <c r="B22" s="9" t="s">
        <v>138</v>
      </c>
      <c r="C22" s="16">
        <v>8.0999999999999996E-3</v>
      </c>
    </row>
    <row r="23" spans="1:3" x14ac:dyDescent="0.2">
      <c r="B23" s="20" t="s">
        <v>140</v>
      </c>
      <c r="C23" s="18">
        <f>AVERAGE(C21:C22)</f>
        <v>7.3483730499687167E-3</v>
      </c>
    </row>
  </sheetData>
  <phoneticPr fontId="0" type="noConversion"/>
  <pageMargins left="0.5" right="0.5" top="1" bottom="1" header="0.5" footer="0.5"/>
  <pageSetup orientation="landscape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C23"/>
  <sheetViews>
    <sheetView workbookViewId="0">
      <selection activeCell="C6" sqref="C6:C7"/>
    </sheetView>
  </sheetViews>
  <sheetFormatPr defaultRowHeight="12.75" x14ac:dyDescent="0.2"/>
  <cols>
    <col min="2" max="3" width="9.140625" style="9"/>
  </cols>
  <sheetData>
    <row r="1" spans="1:3" x14ac:dyDescent="0.2">
      <c r="A1" t="s">
        <v>97</v>
      </c>
      <c r="C1" s="16"/>
    </row>
    <row r="2" spans="1:3" x14ac:dyDescent="0.2">
      <c r="A2" t="s">
        <v>98</v>
      </c>
      <c r="C2" s="16"/>
    </row>
    <row r="3" spans="1:3" x14ac:dyDescent="0.2">
      <c r="A3" t="s">
        <v>14</v>
      </c>
      <c r="C3" s="16"/>
    </row>
    <row r="4" spans="1:3" x14ac:dyDescent="0.2">
      <c r="A4" t="s">
        <v>3</v>
      </c>
      <c r="C4" s="16"/>
    </row>
    <row r="5" spans="1:3" x14ac:dyDescent="0.2">
      <c r="A5" t="s">
        <v>11</v>
      </c>
      <c r="C5" s="16"/>
    </row>
    <row r="6" spans="1:3" x14ac:dyDescent="0.2">
      <c r="C6" s="16"/>
    </row>
    <row r="7" spans="1:3" x14ac:dyDescent="0.2">
      <c r="B7" s="9" t="s">
        <v>5</v>
      </c>
      <c r="C7" s="37" t="s">
        <v>290</v>
      </c>
    </row>
    <row r="8" spans="1:3" x14ac:dyDescent="0.2">
      <c r="C8" s="16"/>
    </row>
    <row r="9" spans="1:3" x14ac:dyDescent="0.2">
      <c r="A9" s="9">
        <v>2009</v>
      </c>
      <c r="B9" s="9">
        <v>11127</v>
      </c>
      <c r="C9" s="16"/>
    </row>
    <row r="10" spans="1:3" x14ac:dyDescent="0.2">
      <c r="A10" s="9">
        <v>2010</v>
      </c>
      <c r="B10" s="9">
        <v>11417</v>
      </c>
      <c r="C10" s="16">
        <f t="shared" ref="C10:C19" si="0">((B10/B9)-1)</f>
        <v>2.6062730295677072E-2</v>
      </c>
    </row>
    <row r="11" spans="1:3" x14ac:dyDescent="0.2">
      <c r="A11" s="9">
        <v>2011</v>
      </c>
      <c r="B11" s="9">
        <v>11272</v>
      </c>
      <c r="C11" s="16">
        <f t="shared" si="0"/>
        <v>-1.2700359113602566E-2</v>
      </c>
    </row>
    <row r="12" spans="1:3" x14ac:dyDescent="0.2">
      <c r="A12" s="9">
        <v>2012</v>
      </c>
      <c r="B12" s="9">
        <v>11277</v>
      </c>
      <c r="C12" s="16">
        <f t="shared" si="0"/>
        <v>4.4357700496799879E-4</v>
      </c>
    </row>
    <row r="13" spans="1:3" x14ac:dyDescent="0.2">
      <c r="A13" s="9">
        <v>2013</v>
      </c>
      <c r="B13" s="9">
        <v>11303</v>
      </c>
      <c r="C13" s="16">
        <f t="shared" si="0"/>
        <v>2.3055777245721831E-3</v>
      </c>
    </row>
    <row r="14" spans="1:3" x14ac:dyDescent="0.2">
      <c r="A14" s="9">
        <v>2014</v>
      </c>
      <c r="B14" s="9">
        <v>11428</v>
      </c>
      <c r="C14" s="16">
        <f t="shared" si="0"/>
        <v>1.1059010882066733E-2</v>
      </c>
    </row>
    <row r="15" spans="1:3" x14ac:dyDescent="0.2">
      <c r="A15" s="9">
        <v>2015</v>
      </c>
      <c r="B15" s="9">
        <v>11772</v>
      </c>
      <c r="C15" s="16">
        <f t="shared" si="0"/>
        <v>3.0101505075253776E-2</v>
      </c>
    </row>
    <row r="16" spans="1:3" x14ac:dyDescent="0.2">
      <c r="A16" s="9">
        <v>2016</v>
      </c>
      <c r="B16" s="9">
        <v>11984</v>
      </c>
      <c r="C16" s="16">
        <f t="shared" si="0"/>
        <v>1.800883452259594E-2</v>
      </c>
    </row>
    <row r="17" spans="1:3" x14ac:dyDescent="0.2">
      <c r="A17" s="9">
        <v>2017</v>
      </c>
      <c r="B17" s="9">
        <v>12276</v>
      </c>
      <c r="C17" s="16">
        <f t="shared" si="0"/>
        <v>2.4365821094793016E-2</v>
      </c>
    </row>
    <row r="18" spans="1:3" x14ac:dyDescent="0.2">
      <c r="A18" s="9">
        <v>2018</v>
      </c>
      <c r="B18" s="9">
        <v>12178</v>
      </c>
      <c r="C18" s="16">
        <f t="shared" si="0"/>
        <v>-7.9830563701531743E-3</v>
      </c>
    </row>
    <row r="19" spans="1:3" x14ac:dyDescent="0.2">
      <c r="A19" s="9">
        <v>2019</v>
      </c>
      <c r="B19" s="9">
        <v>12434</v>
      </c>
      <c r="C19" s="16">
        <f t="shared" si="0"/>
        <v>2.1021514205945113E-2</v>
      </c>
    </row>
    <row r="21" spans="1:3" x14ac:dyDescent="0.2">
      <c r="B21" s="9" t="s">
        <v>137</v>
      </c>
      <c r="C21" s="16">
        <f>((B19/B9)^(1/(A19-A9)))-1</f>
        <v>1.1167907505488461E-2</v>
      </c>
    </row>
    <row r="22" spans="1:3" x14ac:dyDescent="0.2">
      <c r="B22" s="19" t="s">
        <v>138</v>
      </c>
      <c r="C22" s="17">
        <v>1.12E-2</v>
      </c>
    </row>
    <row r="23" spans="1:3" x14ac:dyDescent="0.2">
      <c r="B23" s="20" t="s">
        <v>140</v>
      </c>
      <c r="C23" s="18">
        <f>AVERAGE(C21:C22)</f>
        <v>1.1183953752744231E-2</v>
      </c>
    </row>
  </sheetData>
  <phoneticPr fontId="0" type="noConversion"/>
  <pageMargins left="0.5" right="0.5" top="1" bottom="1" header="0.5" footer="0.5"/>
  <pageSetup orientation="landscape" r:id="rId1"/>
  <headerFooter alignWithMargins="0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C23"/>
  <sheetViews>
    <sheetView workbookViewId="0">
      <selection activeCell="C6" sqref="C6:C7"/>
    </sheetView>
  </sheetViews>
  <sheetFormatPr defaultRowHeight="12.75" x14ac:dyDescent="0.2"/>
  <cols>
    <col min="2" max="3" width="9.140625" style="9"/>
  </cols>
  <sheetData>
    <row r="1" spans="1:3" x14ac:dyDescent="0.2">
      <c r="A1" t="s">
        <v>99</v>
      </c>
      <c r="C1" s="16"/>
    </row>
    <row r="2" spans="1:3" x14ac:dyDescent="0.2">
      <c r="A2" t="s">
        <v>100</v>
      </c>
      <c r="C2" s="16"/>
    </row>
    <row r="3" spans="1:3" x14ac:dyDescent="0.2">
      <c r="A3" t="s">
        <v>18</v>
      </c>
      <c r="C3" s="16"/>
    </row>
    <row r="4" spans="1:3" x14ac:dyDescent="0.2">
      <c r="A4" t="s">
        <v>29</v>
      </c>
      <c r="C4" s="16"/>
    </row>
    <row r="5" spans="1:3" x14ac:dyDescent="0.2">
      <c r="A5" t="s">
        <v>4</v>
      </c>
      <c r="C5" s="16"/>
    </row>
    <row r="6" spans="1:3" x14ac:dyDescent="0.2">
      <c r="C6" s="16"/>
    </row>
    <row r="7" spans="1:3" x14ac:dyDescent="0.2">
      <c r="B7" s="9" t="s">
        <v>5</v>
      </c>
      <c r="C7" s="37" t="s">
        <v>290</v>
      </c>
    </row>
    <row r="8" spans="1:3" x14ac:dyDescent="0.2">
      <c r="C8" s="16"/>
    </row>
    <row r="9" spans="1:3" x14ac:dyDescent="0.2">
      <c r="A9" s="9">
        <v>2009</v>
      </c>
      <c r="B9" s="9">
        <v>8053</v>
      </c>
      <c r="C9" s="16"/>
    </row>
    <row r="10" spans="1:3" x14ac:dyDescent="0.2">
      <c r="A10" s="9">
        <v>2010</v>
      </c>
      <c r="B10" s="9">
        <v>8090</v>
      </c>
      <c r="C10" s="16">
        <f t="shared" ref="C10:C19" si="0">((B10/B9)-1)</f>
        <v>4.5945610331552533E-3</v>
      </c>
    </row>
    <row r="11" spans="1:3" x14ac:dyDescent="0.2">
      <c r="A11" s="9">
        <v>2011</v>
      </c>
      <c r="B11" s="9">
        <v>7979</v>
      </c>
      <c r="C11" s="16">
        <f t="shared" si="0"/>
        <v>-1.3720642768850433E-2</v>
      </c>
    </row>
    <row r="12" spans="1:3" x14ac:dyDescent="0.2">
      <c r="A12" s="9">
        <v>2012</v>
      </c>
      <c r="B12" s="9">
        <v>7859</v>
      </c>
      <c r="C12" s="16">
        <f t="shared" si="0"/>
        <v>-1.5039478631407421E-2</v>
      </c>
    </row>
    <row r="13" spans="1:3" x14ac:dyDescent="0.2">
      <c r="A13" s="9">
        <v>2013</v>
      </c>
      <c r="B13" s="9">
        <v>7907</v>
      </c>
      <c r="C13" s="16">
        <f t="shared" si="0"/>
        <v>6.1076472833694329E-3</v>
      </c>
    </row>
    <row r="14" spans="1:3" x14ac:dyDescent="0.2">
      <c r="A14" s="9">
        <v>2014</v>
      </c>
      <c r="B14" s="9">
        <v>7932</v>
      </c>
      <c r="C14" s="16">
        <f t="shared" si="0"/>
        <v>3.1617554066016851E-3</v>
      </c>
    </row>
    <row r="15" spans="1:3" x14ac:dyDescent="0.2">
      <c r="A15" s="9">
        <v>2015</v>
      </c>
      <c r="B15" s="9">
        <v>8142</v>
      </c>
      <c r="C15" s="16">
        <f t="shared" si="0"/>
        <v>2.6475037821482639E-2</v>
      </c>
    </row>
    <row r="16" spans="1:3" x14ac:dyDescent="0.2">
      <c r="A16" s="9">
        <v>2016</v>
      </c>
      <c r="B16" s="9">
        <v>8114</v>
      </c>
      <c r="C16" s="16">
        <f t="shared" si="0"/>
        <v>-3.4389584868582679E-3</v>
      </c>
    </row>
    <row r="17" spans="1:3" x14ac:dyDescent="0.2">
      <c r="A17" s="9">
        <v>2017</v>
      </c>
      <c r="B17" s="9">
        <v>8155</v>
      </c>
      <c r="C17" s="16">
        <f t="shared" si="0"/>
        <v>5.0529948237614253E-3</v>
      </c>
    </row>
    <row r="18" spans="1:3" x14ac:dyDescent="0.2">
      <c r="A18" s="9">
        <v>2018</v>
      </c>
      <c r="B18" s="9">
        <v>8237</v>
      </c>
      <c r="C18" s="16">
        <f t="shared" si="0"/>
        <v>1.0055180870631508E-2</v>
      </c>
    </row>
    <row r="19" spans="1:3" x14ac:dyDescent="0.2">
      <c r="A19" s="9">
        <v>2019</v>
      </c>
      <c r="B19" s="9">
        <v>8319</v>
      </c>
      <c r="C19" s="16">
        <f t="shared" si="0"/>
        <v>9.9550807332766666E-3</v>
      </c>
    </row>
    <row r="21" spans="1:3" x14ac:dyDescent="0.2">
      <c r="B21" s="9" t="s">
        <v>137</v>
      </c>
      <c r="C21" s="16">
        <f>((B19/B9)^(1/(A19-A9)))-1</f>
        <v>3.255022366289273E-3</v>
      </c>
    </row>
    <row r="22" spans="1:3" x14ac:dyDescent="0.2">
      <c r="B22" s="19" t="s">
        <v>138</v>
      </c>
      <c r="C22" s="17">
        <v>3.5999999999999999E-3</v>
      </c>
    </row>
    <row r="23" spans="1:3" x14ac:dyDescent="0.2">
      <c r="B23" s="20" t="s">
        <v>140</v>
      </c>
      <c r="C23" s="18">
        <f>AVERAGE(C21:C22)</f>
        <v>3.4275111831446364E-3</v>
      </c>
    </row>
  </sheetData>
  <phoneticPr fontId="0" type="noConversion"/>
  <pageMargins left="0.5" right="0.5" top="1" bottom="1" header="0.5" footer="0.5"/>
  <pageSetup orientation="landscape" r:id="rId1"/>
  <headerFooter alignWithMargins="0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C23"/>
  <sheetViews>
    <sheetView workbookViewId="0">
      <selection activeCell="C6" sqref="C6:C7"/>
    </sheetView>
  </sheetViews>
  <sheetFormatPr defaultRowHeight="12.75" x14ac:dyDescent="0.2"/>
  <cols>
    <col min="2" max="3" width="9.140625" style="9"/>
  </cols>
  <sheetData>
    <row r="1" spans="1:3" x14ac:dyDescent="0.2">
      <c r="A1" t="s">
        <v>135</v>
      </c>
      <c r="C1" s="16"/>
    </row>
    <row r="2" spans="1:3" x14ac:dyDescent="0.2">
      <c r="A2" t="s">
        <v>136</v>
      </c>
      <c r="C2" s="16"/>
    </row>
    <row r="3" spans="1:3" x14ac:dyDescent="0.2">
      <c r="A3" t="s">
        <v>27</v>
      </c>
      <c r="C3" s="16"/>
    </row>
    <row r="4" spans="1:3" x14ac:dyDescent="0.2">
      <c r="A4" t="s">
        <v>19</v>
      </c>
      <c r="C4" s="16"/>
    </row>
    <row r="5" spans="1:3" x14ac:dyDescent="0.2">
      <c r="A5" t="s">
        <v>48</v>
      </c>
      <c r="C5" s="16"/>
    </row>
    <row r="6" spans="1:3" x14ac:dyDescent="0.2">
      <c r="C6" s="16"/>
    </row>
    <row r="7" spans="1:3" x14ac:dyDescent="0.2">
      <c r="B7" s="9" t="s">
        <v>5</v>
      </c>
      <c r="C7" s="37" t="s">
        <v>290</v>
      </c>
    </row>
    <row r="8" spans="1:3" x14ac:dyDescent="0.2">
      <c r="C8" s="16"/>
    </row>
    <row r="9" spans="1:3" x14ac:dyDescent="0.2">
      <c r="A9" s="9">
        <v>2009</v>
      </c>
      <c r="B9" s="9">
        <v>22276</v>
      </c>
      <c r="C9" s="16"/>
    </row>
    <row r="10" spans="1:3" x14ac:dyDescent="0.2">
      <c r="A10" s="9">
        <v>2010</v>
      </c>
      <c r="B10" s="9">
        <v>22348</v>
      </c>
      <c r="C10" s="16">
        <f t="shared" ref="C10:C19" si="0">((B10/B9)-1)</f>
        <v>3.2321781289279539E-3</v>
      </c>
    </row>
    <row r="11" spans="1:3" x14ac:dyDescent="0.2">
      <c r="A11" s="9">
        <v>2011</v>
      </c>
      <c r="B11" s="9">
        <v>22409</v>
      </c>
      <c r="C11" s="16">
        <f t="shared" si="0"/>
        <v>2.7295507427957943E-3</v>
      </c>
    </row>
    <row r="12" spans="1:3" x14ac:dyDescent="0.2">
      <c r="A12" s="9">
        <v>2012</v>
      </c>
      <c r="B12" s="9">
        <v>22923</v>
      </c>
      <c r="C12" s="16">
        <f t="shared" si="0"/>
        <v>2.293721272702931E-2</v>
      </c>
    </row>
    <row r="13" spans="1:3" x14ac:dyDescent="0.2">
      <c r="A13" s="9">
        <v>2013</v>
      </c>
      <c r="B13" s="9">
        <v>23965</v>
      </c>
      <c r="C13" s="16">
        <f t="shared" si="0"/>
        <v>4.5456528377612049E-2</v>
      </c>
    </row>
    <row r="14" spans="1:3" x14ac:dyDescent="0.2">
      <c r="A14" s="9">
        <v>2014</v>
      </c>
      <c r="B14" s="9">
        <v>25005</v>
      </c>
      <c r="C14" s="16">
        <f t="shared" si="0"/>
        <v>4.3396620070936809E-2</v>
      </c>
    </row>
    <row r="15" spans="1:3" x14ac:dyDescent="0.2">
      <c r="A15" s="9">
        <v>2015</v>
      </c>
      <c r="B15" s="9">
        <v>26512</v>
      </c>
      <c r="C15" s="16">
        <f t="shared" si="0"/>
        <v>6.0267946410717865E-2</v>
      </c>
    </row>
    <row r="16" spans="1:3" x14ac:dyDescent="0.2">
      <c r="A16" s="9">
        <v>2016</v>
      </c>
      <c r="B16" s="9">
        <v>27897</v>
      </c>
      <c r="C16" s="16">
        <f t="shared" si="0"/>
        <v>5.2240494870247511E-2</v>
      </c>
    </row>
    <row r="17" spans="1:3" x14ac:dyDescent="0.2">
      <c r="A17" s="9">
        <v>2017</v>
      </c>
      <c r="B17" s="9">
        <v>28601</v>
      </c>
      <c r="C17" s="16">
        <f t="shared" si="0"/>
        <v>2.523568842527868E-2</v>
      </c>
    </row>
    <row r="18" spans="1:3" x14ac:dyDescent="0.2">
      <c r="A18" s="9">
        <v>2018</v>
      </c>
      <c r="B18" s="9">
        <v>29168</v>
      </c>
      <c r="C18" s="16">
        <f t="shared" si="0"/>
        <v>1.982448166148032E-2</v>
      </c>
    </row>
    <row r="19" spans="1:3" x14ac:dyDescent="0.2">
      <c r="A19" s="9">
        <v>2019</v>
      </c>
      <c r="B19" s="9">
        <v>30064</v>
      </c>
      <c r="C19" s="16">
        <f t="shared" si="0"/>
        <v>3.0718595721338504E-2</v>
      </c>
    </row>
    <row r="21" spans="1:3" x14ac:dyDescent="0.2">
      <c r="B21" s="9" t="s">
        <v>137</v>
      </c>
      <c r="C21" s="16">
        <f>((B19/B9)^(1/(A19-A9)))-1</f>
        <v>3.0435839302005219E-2</v>
      </c>
    </row>
    <row r="22" spans="1:3" x14ac:dyDescent="0.2">
      <c r="B22" s="19" t="s">
        <v>138</v>
      </c>
      <c r="C22" s="17">
        <v>3.4500000000000003E-2</v>
      </c>
    </row>
    <row r="23" spans="1:3" x14ac:dyDescent="0.2">
      <c r="B23" s="20" t="s">
        <v>140</v>
      </c>
      <c r="C23" s="18">
        <f>AVERAGE(C21:C22)</f>
        <v>3.2467919651002611E-2</v>
      </c>
    </row>
  </sheetData>
  <phoneticPr fontId="0" type="noConversion"/>
  <pageMargins left="0.5" right="0.5" top="1" bottom="1" header="0.5" footer="0.5"/>
  <pageSetup orientation="landscape" r:id="rId1"/>
  <headerFooter alignWithMargins="0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C6" sqref="C6:C7"/>
    </sheetView>
  </sheetViews>
  <sheetFormatPr defaultRowHeight="12.75" x14ac:dyDescent="0.2"/>
  <cols>
    <col min="2" max="3" width="9.140625" style="9"/>
  </cols>
  <sheetData>
    <row r="1" spans="1:3" x14ac:dyDescent="0.2">
      <c r="A1" t="s">
        <v>101</v>
      </c>
      <c r="C1" s="16"/>
    </row>
    <row r="2" spans="1:3" x14ac:dyDescent="0.2">
      <c r="A2" t="s">
        <v>102</v>
      </c>
      <c r="C2" s="16"/>
    </row>
    <row r="3" spans="1:3" x14ac:dyDescent="0.2">
      <c r="A3" t="s">
        <v>6</v>
      </c>
      <c r="C3" s="16"/>
    </row>
    <row r="4" spans="1:3" x14ac:dyDescent="0.2">
      <c r="A4" t="s">
        <v>7</v>
      </c>
      <c r="C4" s="16"/>
    </row>
    <row r="5" spans="1:3" x14ac:dyDescent="0.2">
      <c r="A5" t="s">
        <v>4</v>
      </c>
      <c r="C5" s="16"/>
    </row>
    <row r="6" spans="1:3" x14ac:dyDescent="0.2">
      <c r="C6" s="16"/>
    </row>
    <row r="7" spans="1:3" x14ac:dyDescent="0.2">
      <c r="B7" s="9" t="s">
        <v>5</v>
      </c>
      <c r="C7" s="37" t="s">
        <v>290</v>
      </c>
    </row>
    <row r="8" spans="1:3" x14ac:dyDescent="0.2">
      <c r="C8" s="16"/>
    </row>
    <row r="9" spans="1:3" x14ac:dyDescent="0.2">
      <c r="A9" s="9">
        <v>2009</v>
      </c>
      <c r="B9" s="8">
        <v>6100</v>
      </c>
      <c r="C9" s="16"/>
    </row>
    <row r="10" spans="1:3" x14ac:dyDescent="0.2">
      <c r="A10" s="9">
        <v>2010</v>
      </c>
      <c r="B10" s="8">
        <v>6268</v>
      </c>
      <c r="C10" s="16">
        <f t="shared" ref="C10:C19" si="0">((B10/B9)-1)</f>
        <v>2.7540983606557434E-2</v>
      </c>
    </row>
    <row r="11" spans="1:3" x14ac:dyDescent="0.2">
      <c r="A11" s="9">
        <v>2011</v>
      </c>
      <c r="B11" s="8">
        <v>5908</v>
      </c>
      <c r="C11" s="16">
        <f t="shared" si="0"/>
        <v>-5.7434588385449903E-2</v>
      </c>
    </row>
    <row r="12" spans="1:3" x14ac:dyDescent="0.2">
      <c r="A12" s="9">
        <v>2012</v>
      </c>
      <c r="B12" s="8">
        <v>6134</v>
      </c>
      <c r="C12" s="16">
        <f t="shared" si="0"/>
        <v>3.8253215978334421E-2</v>
      </c>
    </row>
    <row r="13" spans="1:3" x14ac:dyDescent="0.2">
      <c r="A13" s="9">
        <v>2013</v>
      </c>
      <c r="B13" s="8">
        <v>5640</v>
      </c>
      <c r="C13" s="16">
        <f t="shared" si="0"/>
        <v>-8.0534724486468812E-2</v>
      </c>
    </row>
    <row r="14" spans="1:3" x14ac:dyDescent="0.2">
      <c r="A14" s="9">
        <v>2014</v>
      </c>
      <c r="B14" s="8">
        <v>5871</v>
      </c>
      <c r="C14" s="16">
        <f t="shared" si="0"/>
        <v>4.0957446808510545E-2</v>
      </c>
    </row>
    <row r="15" spans="1:3" x14ac:dyDescent="0.2">
      <c r="A15" s="9">
        <v>2015</v>
      </c>
      <c r="B15" s="8">
        <v>6026</v>
      </c>
      <c r="C15" s="16">
        <f t="shared" si="0"/>
        <v>2.64009538409129E-2</v>
      </c>
    </row>
    <row r="16" spans="1:3" x14ac:dyDescent="0.2">
      <c r="A16" s="9">
        <v>2016</v>
      </c>
      <c r="B16" s="8">
        <v>6092</v>
      </c>
      <c r="C16" s="16">
        <f t="shared" si="0"/>
        <v>1.0952538997676786E-2</v>
      </c>
    </row>
    <row r="17" spans="1:3" x14ac:dyDescent="0.2">
      <c r="A17" s="9">
        <v>2017</v>
      </c>
      <c r="B17" s="8">
        <v>6230</v>
      </c>
      <c r="C17" s="16">
        <f t="shared" si="0"/>
        <v>2.2652659225213423E-2</v>
      </c>
    </row>
    <row r="18" spans="1:3" x14ac:dyDescent="0.2">
      <c r="A18" s="9">
        <v>2018</v>
      </c>
      <c r="B18" s="8">
        <v>6314</v>
      </c>
      <c r="C18" s="16">
        <f t="shared" si="0"/>
        <v>1.348314606741563E-2</v>
      </c>
    </row>
    <row r="19" spans="1:3" x14ac:dyDescent="0.2">
      <c r="A19" s="9">
        <v>2019</v>
      </c>
      <c r="B19" s="8">
        <v>6366</v>
      </c>
      <c r="C19" s="16">
        <f t="shared" si="0"/>
        <v>8.2356667722520704E-3</v>
      </c>
    </row>
    <row r="21" spans="1:3" x14ac:dyDescent="0.2">
      <c r="B21" s="9" t="s">
        <v>137</v>
      </c>
      <c r="C21" s="16">
        <f>((B19/B9)^(1/(A19-A9)))-1</f>
        <v>4.2773777454077067E-3</v>
      </c>
    </row>
    <row r="22" spans="1:3" x14ac:dyDescent="0.2">
      <c r="B22" s="19" t="s">
        <v>138</v>
      </c>
      <c r="C22" s="17">
        <v>4.1000000000000003E-3</v>
      </c>
    </row>
    <row r="23" spans="1:3" x14ac:dyDescent="0.2">
      <c r="B23" s="20" t="s">
        <v>140</v>
      </c>
      <c r="C23" s="18">
        <f>AVERAGE(C21:C22)</f>
        <v>4.1886888727038531E-3</v>
      </c>
    </row>
  </sheetData>
  <phoneticPr fontId="0" type="noConversion"/>
  <pageMargins left="0.5" right="0.5" top="1" bottom="1" header="0.5" footer="0.5"/>
  <pageSetup orientation="landscape" r:id="rId1"/>
  <headerFooter alignWithMargins="0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C6" sqref="C6:C7"/>
    </sheetView>
  </sheetViews>
  <sheetFormatPr defaultRowHeight="12.75" x14ac:dyDescent="0.2"/>
  <cols>
    <col min="2" max="3" width="9.140625" style="9"/>
  </cols>
  <sheetData>
    <row r="1" spans="1:3" x14ac:dyDescent="0.2">
      <c r="A1" t="s">
        <v>103</v>
      </c>
      <c r="C1" s="16"/>
    </row>
    <row r="2" spans="1:3" x14ac:dyDescent="0.2">
      <c r="A2" t="s">
        <v>104</v>
      </c>
      <c r="C2" s="16"/>
    </row>
    <row r="3" spans="1:3" x14ac:dyDescent="0.2">
      <c r="A3" t="s">
        <v>27</v>
      </c>
      <c r="C3" s="16"/>
    </row>
    <row r="4" spans="1:3" x14ac:dyDescent="0.2">
      <c r="A4" t="s">
        <v>19</v>
      </c>
      <c r="C4" s="16"/>
    </row>
    <row r="5" spans="1:3" x14ac:dyDescent="0.2">
      <c r="A5" t="s">
        <v>24</v>
      </c>
      <c r="C5" s="16"/>
    </row>
    <row r="6" spans="1:3" x14ac:dyDescent="0.2">
      <c r="C6" s="16"/>
    </row>
    <row r="7" spans="1:3" x14ac:dyDescent="0.2">
      <c r="B7" s="9" t="s">
        <v>5</v>
      </c>
      <c r="C7" s="37" t="s">
        <v>290</v>
      </c>
    </row>
    <row r="8" spans="1:3" x14ac:dyDescent="0.2">
      <c r="C8" s="16"/>
    </row>
    <row r="9" spans="1:3" x14ac:dyDescent="0.2">
      <c r="A9" s="9">
        <v>2009</v>
      </c>
      <c r="B9" s="9">
        <v>106542</v>
      </c>
      <c r="C9" s="16"/>
    </row>
    <row r="10" spans="1:3" x14ac:dyDescent="0.2">
      <c r="A10" s="9">
        <v>2010</v>
      </c>
      <c r="B10" s="9">
        <v>105293</v>
      </c>
      <c r="C10" s="16">
        <f t="shared" ref="C10:C19" si="0">((B10/B9)-1)</f>
        <v>-1.1723076345478756E-2</v>
      </c>
    </row>
    <row r="11" spans="1:3" x14ac:dyDescent="0.2">
      <c r="A11" s="9">
        <v>2011</v>
      </c>
      <c r="B11" s="9">
        <v>100000</v>
      </c>
      <c r="C11" s="16">
        <f t="shared" si="0"/>
        <v>-5.0269248668002642E-2</v>
      </c>
    </row>
    <row r="12" spans="1:3" x14ac:dyDescent="0.2">
      <c r="A12" s="9">
        <v>2012</v>
      </c>
      <c r="B12" s="9">
        <v>103891</v>
      </c>
      <c r="C12" s="16">
        <f t="shared" si="0"/>
        <v>3.891E-2</v>
      </c>
    </row>
    <row r="13" spans="1:3" x14ac:dyDescent="0.2">
      <c r="A13" s="9">
        <v>2013</v>
      </c>
      <c r="B13" s="9">
        <v>106309</v>
      </c>
      <c r="C13" s="16">
        <f t="shared" si="0"/>
        <v>2.3274393354573597E-2</v>
      </c>
    </row>
    <row r="14" spans="1:3" x14ac:dyDescent="0.2">
      <c r="A14" s="9">
        <v>2014</v>
      </c>
      <c r="B14" s="9">
        <v>100925</v>
      </c>
      <c r="C14" s="16">
        <f t="shared" si="0"/>
        <v>-5.0644818406720082E-2</v>
      </c>
    </row>
    <row r="15" spans="1:3" x14ac:dyDescent="0.2">
      <c r="A15" s="9">
        <v>2015</v>
      </c>
      <c r="B15" s="9">
        <v>104409</v>
      </c>
      <c r="C15" s="16">
        <f t="shared" si="0"/>
        <v>3.4520683675997033E-2</v>
      </c>
    </row>
    <row r="16" spans="1:3" x14ac:dyDescent="0.2">
      <c r="A16" s="9">
        <v>2016</v>
      </c>
      <c r="B16" s="9">
        <v>106630</v>
      </c>
      <c r="C16" s="16">
        <f t="shared" si="0"/>
        <v>2.1272112557346512E-2</v>
      </c>
    </row>
    <row r="17" spans="1:3" x14ac:dyDescent="0.2">
      <c r="A17" s="9">
        <v>2017</v>
      </c>
      <c r="B17" s="9">
        <v>107320</v>
      </c>
      <c r="C17" s="16">
        <f t="shared" si="0"/>
        <v>6.4709743974491474E-3</v>
      </c>
    </row>
    <row r="18" spans="1:3" x14ac:dyDescent="0.2">
      <c r="A18" s="9">
        <v>2018</v>
      </c>
      <c r="B18" s="9">
        <v>109466</v>
      </c>
      <c r="C18" s="16">
        <f t="shared" si="0"/>
        <v>1.9996272828922912E-2</v>
      </c>
    </row>
    <row r="19" spans="1:3" x14ac:dyDescent="0.2">
      <c r="A19" s="9">
        <v>2019</v>
      </c>
      <c r="B19" s="9">
        <v>110780</v>
      </c>
      <c r="C19" s="16">
        <f t="shared" si="0"/>
        <v>1.2003727184696666E-2</v>
      </c>
    </row>
    <row r="21" spans="1:3" x14ac:dyDescent="0.2">
      <c r="B21" s="9" t="s">
        <v>137</v>
      </c>
      <c r="C21" s="16">
        <f>((B19/B9)^(1/(A19-A9)))-1</f>
        <v>3.908315523536432E-3</v>
      </c>
    </row>
    <row r="22" spans="1:3" x14ac:dyDescent="0.2">
      <c r="B22" s="19" t="s">
        <v>138</v>
      </c>
      <c r="C22" s="17">
        <v>5.4000000000000003E-3</v>
      </c>
    </row>
    <row r="23" spans="1:3" x14ac:dyDescent="0.2">
      <c r="B23" s="20" t="s">
        <v>140</v>
      </c>
      <c r="C23" s="18">
        <f>AVERAGE(C21:C22)</f>
        <v>4.6541577617682161E-3</v>
      </c>
    </row>
  </sheetData>
  <phoneticPr fontId="0" type="noConversion"/>
  <pageMargins left="0.5" right="0.5" top="1" bottom="1" header="0.5" footer="0.5"/>
  <pageSetup orientation="landscape" verticalDpi="0" r:id="rId1"/>
  <headerFooter alignWithMargins="0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C6" sqref="C6:C7"/>
    </sheetView>
  </sheetViews>
  <sheetFormatPr defaultRowHeight="12.75" x14ac:dyDescent="0.2"/>
  <cols>
    <col min="2" max="3" width="9.140625" style="9"/>
  </cols>
  <sheetData>
    <row r="1" spans="1:3" x14ac:dyDescent="0.2">
      <c r="A1" t="s">
        <v>105</v>
      </c>
      <c r="C1" s="16"/>
    </row>
    <row r="2" spans="1:3" x14ac:dyDescent="0.2">
      <c r="A2" t="s">
        <v>106</v>
      </c>
      <c r="C2" s="16"/>
    </row>
    <row r="3" spans="1:3" x14ac:dyDescent="0.2">
      <c r="A3" t="s">
        <v>23</v>
      </c>
      <c r="C3" s="16"/>
    </row>
    <row r="4" spans="1:3" x14ac:dyDescent="0.2">
      <c r="A4" t="s">
        <v>19</v>
      </c>
      <c r="C4" s="16"/>
    </row>
    <row r="5" spans="1:3" x14ac:dyDescent="0.2">
      <c r="A5" t="s">
        <v>24</v>
      </c>
      <c r="C5" s="16"/>
    </row>
    <row r="6" spans="1:3" x14ac:dyDescent="0.2">
      <c r="C6" s="16"/>
    </row>
    <row r="7" spans="1:3" x14ac:dyDescent="0.2">
      <c r="B7" s="9" t="s">
        <v>5</v>
      </c>
      <c r="C7" s="37" t="s">
        <v>290</v>
      </c>
    </row>
    <row r="8" spans="1:3" x14ac:dyDescent="0.2">
      <c r="C8" s="16"/>
    </row>
    <row r="9" spans="1:3" x14ac:dyDescent="0.2">
      <c r="A9" s="9">
        <v>2009</v>
      </c>
      <c r="B9" s="9">
        <v>87000</v>
      </c>
      <c r="C9" s="16"/>
    </row>
    <row r="10" spans="1:3" x14ac:dyDescent="0.2">
      <c r="A10" s="9">
        <v>2010</v>
      </c>
      <c r="B10" s="9">
        <v>85591</v>
      </c>
      <c r="C10" s="16">
        <f t="shared" ref="C10:C19" si="0">((B10/B9)-1)</f>
        <v>-1.6195402298850525E-2</v>
      </c>
    </row>
    <row r="11" spans="1:3" x14ac:dyDescent="0.2">
      <c r="A11" s="9">
        <v>2011</v>
      </c>
      <c r="B11" s="9">
        <v>84865</v>
      </c>
      <c r="C11" s="16">
        <f t="shared" si="0"/>
        <v>-8.482200231332726E-3</v>
      </c>
    </row>
    <row r="12" spans="1:3" x14ac:dyDescent="0.2">
      <c r="A12" s="9">
        <v>2012</v>
      </c>
      <c r="B12" s="9">
        <v>85328</v>
      </c>
      <c r="C12" s="16">
        <f t="shared" si="0"/>
        <v>5.4557237966181837E-3</v>
      </c>
    </row>
    <row r="13" spans="1:3" x14ac:dyDescent="0.2">
      <c r="A13" s="9">
        <v>2013</v>
      </c>
      <c r="B13" s="9">
        <v>86443</v>
      </c>
      <c r="C13" s="16">
        <f t="shared" si="0"/>
        <v>1.3067222951434365E-2</v>
      </c>
    </row>
    <row r="14" spans="1:3" x14ac:dyDescent="0.2">
      <c r="A14" s="9">
        <v>2014</v>
      </c>
      <c r="B14" s="9">
        <v>88895</v>
      </c>
      <c r="C14" s="16">
        <f t="shared" si="0"/>
        <v>2.836551253427122E-2</v>
      </c>
    </row>
    <row r="15" spans="1:3" x14ac:dyDescent="0.2">
      <c r="A15" s="9">
        <v>2015</v>
      </c>
      <c r="B15" s="9">
        <v>92380</v>
      </c>
      <c r="C15" s="16">
        <f t="shared" si="0"/>
        <v>3.9203554755610659E-2</v>
      </c>
    </row>
    <row r="16" spans="1:3" x14ac:dyDescent="0.2">
      <c r="A16" s="9">
        <v>2016</v>
      </c>
      <c r="B16" s="9">
        <v>96128</v>
      </c>
      <c r="C16" s="16">
        <f t="shared" si="0"/>
        <v>4.0571552284044188E-2</v>
      </c>
    </row>
    <row r="17" spans="1:3" x14ac:dyDescent="0.2">
      <c r="A17" s="9">
        <v>2017</v>
      </c>
      <c r="B17" s="9">
        <v>97907</v>
      </c>
      <c r="C17" s="16">
        <f t="shared" si="0"/>
        <v>1.8506574567243694E-2</v>
      </c>
    </row>
    <row r="18" spans="1:3" x14ac:dyDescent="0.2">
      <c r="A18" s="9">
        <v>2018</v>
      </c>
      <c r="B18" s="9">
        <v>98783</v>
      </c>
      <c r="C18" s="16">
        <f t="shared" si="0"/>
        <v>8.9472662833096628E-3</v>
      </c>
    </row>
    <row r="19" spans="1:3" x14ac:dyDescent="0.2">
      <c r="A19" s="9">
        <v>2019</v>
      </c>
      <c r="B19" s="9">
        <v>100908</v>
      </c>
      <c r="C19" s="16">
        <f t="shared" si="0"/>
        <v>2.1511798588826014E-2</v>
      </c>
    </row>
    <row r="21" spans="1:3" x14ac:dyDescent="0.2">
      <c r="B21" s="9" t="s">
        <v>137</v>
      </c>
      <c r="C21" s="16">
        <f>((B19/B9)^(1/(A19-A9)))-1</f>
        <v>1.4940620892190726E-2</v>
      </c>
    </row>
    <row r="22" spans="1:3" x14ac:dyDescent="0.2">
      <c r="B22" s="19" t="s">
        <v>138</v>
      </c>
      <c r="C22" s="17">
        <v>1.8599999999999998E-2</v>
      </c>
    </row>
    <row r="23" spans="1:3" x14ac:dyDescent="0.2">
      <c r="B23" s="20" t="s">
        <v>140</v>
      </c>
      <c r="C23" s="18">
        <f>AVERAGE(C21:C22)</f>
        <v>1.6770310446095362E-2</v>
      </c>
    </row>
  </sheetData>
  <phoneticPr fontId="0" type="noConversion"/>
  <pageMargins left="0.5" right="0.5" top="1" bottom="1" header="0.5" footer="0.5"/>
  <pageSetup orientation="landscape" verticalDpi="0" r:id="rId1"/>
  <headerFooter alignWithMargins="0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C6" sqref="C6:C7"/>
    </sheetView>
  </sheetViews>
  <sheetFormatPr defaultRowHeight="12.75" x14ac:dyDescent="0.2"/>
  <cols>
    <col min="2" max="3" width="9.140625" style="9"/>
  </cols>
  <sheetData>
    <row r="1" spans="1:3" x14ac:dyDescent="0.2">
      <c r="A1" t="s">
        <v>107</v>
      </c>
      <c r="C1" s="16"/>
    </row>
    <row r="2" spans="1:3" x14ac:dyDescent="0.2">
      <c r="A2" t="s">
        <v>108</v>
      </c>
      <c r="C2" s="16"/>
    </row>
    <row r="3" spans="1:3" x14ac:dyDescent="0.2">
      <c r="A3" t="s">
        <v>23</v>
      </c>
      <c r="C3" s="16"/>
    </row>
    <row r="4" spans="1:3" x14ac:dyDescent="0.2">
      <c r="A4" t="s">
        <v>29</v>
      </c>
      <c r="C4" s="16"/>
    </row>
    <row r="5" spans="1:3" x14ac:dyDescent="0.2">
      <c r="A5" t="s">
        <v>57</v>
      </c>
      <c r="C5" s="16"/>
    </row>
    <row r="6" spans="1:3" x14ac:dyDescent="0.2">
      <c r="C6" s="16"/>
    </row>
    <row r="7" spans="1:3" x14ac:dyDescent="0.2">
      <c r="B7" s="9" t="s">
        <v>5</v>
      </c>
      <c r="C7" s="37" t="s">
        <v>290</v>
      </c>
    </row>
    <row r="8" spans="1:3" x14ac:dyDescent="0.2">
      <c r="C8" s="16"/>
    </row>
    <row r="9" spans="1:3" x14ac:dyDescent="0.2">
      <c r="A9" s="9">
        <v>2009</v>
      </c>
      <c r="B9" s="9">
        <v>17000</v>
      </c>
      <c r="C9" s="16"/>
    </row>
    <row r="10" spans="1:3" x14ac:dyDescent="0.2">
      <c r="A10" s="9">
        <v>2010</v>
      </c>
      <c r="B10" s="9">
        <v>17911</v>
      </c>
      <c r="C10" s="16">
        <f t="shared" ref="C10:C19" si="0">((B10/B9)-1)</f>
        <v>5.3588235294117714E-2</v>
      </c>
    </row>
    <row r="11" spans="1:3" x14ac:dyDescent="0.2">
      <c r="A11" s="9">
        <v>2011</v>
      </c>
      <c r="B11" s="9">
        <v>17691</v>
      </c>
      <c r="C11" s="16">
        <f t="shared" si="0"/>
        <v>-1.228295460889961E-2</v>
      </c>
    </row>
    <row r="12" spans="1:3" x14ac:dyDescent="0.2">
      <c r="A12" s="9">
        <v>2012</v>
      </c>
      <c r="B12" s="9">
        <v>17691</v>
      </c>
      <c r="C12" s="16">
        <f t="shared" si="0"/>
        <v>0</v>
      </c>
    </row>
    <row r="13" spans="1:3" x14ac:dyDescent="0.2">
      <c r="A13" s="9">
        <v>2013</v>
      </c>
      <c r="B13" s="9">
        <v>17796</v>
      </c>
      <c r="C13" s="16">
        <f t="shared" si="0"/>
        <v>5.9352212989656206E-3</v>
      </c>
    </row>
    <row r="14" spans="1:3" x14ac:dyDescent="0.2">
      <c r="A14" s="9">
        <v>2014</v>
      </c>
      <c r="B14" s="9">
        <v>18165</v>
      </c>
      <c r="C14" s="16">
        <f t="shared" si="0"/>
        <v>2.0734996628455793E-2</v>
      </c>
    </row>
    <row r="15" spans="1:3" x14ac:dyDescent="0.2">
      <c r="A15" s="9">
        <v>2015</v>
      </c>
      <c r="B15" s="9">
        <v>18628</v>
      </c>
      <c r="C15" s="16">
        <f t="shared" si="0"/>
        <v>2.5488576933663687E-2</v>
      </c>
    </row>
    <row r="16" spans="1:3" x14ac:dyDescent="0.2">
      <c r="A16" s="9">
        <v>2016</v>
      </c>
      <c r="B16" s="9">
        <v>18560</v>
      </c>
      <c r="C16" s="16">
        <f t="shared" si="0"/>
        <v>-3.6504187245007813E-3</v>
      </c>
    </row>
    <row r="17" spans="1:3" x14ac:dyDescent="0.2">
      <c r="A17" s="9">
        <v>2017</v>
      </c>
      <c r="B17" s="9">
        <v>19299</v>
      </c>
      <c r="C17" s="16">
        <f t="shared" si="0"/>
        <v>3.9816810344827536E-2</v>
      </c>
    </row>
    <row r="18" spans="1:3" x14ac:dyDescent="0.2">
      <c r="A18" s="9">
        <v>2018</v>
      </c>
      <c r="B18" s="9">
        <v>19481</v>
      </c>
      <c r="C18" s="16">
        <f t="shared" si="0"/>
        <v>9.4305404425099049E-3</v>
      </c>
    </row>
    <row r="19" spans="1:3" x14ac:dyDescent="0.2">
      <c r="A19" s="9">
        <v>2019</v>
      </c>
      <c r="B19" s="9">
        <v>19418</v>
      </c>
      <c r="C19" s="16">
        <f t="shared" si="0"/>
        <v>-3.2339202299677128E-3</v>
      </c>
    </row>
    <row r="21" spans="1:3" x14ac:dyDescent="0.2">
      <c r="B21" s="9" t="s">
        <v>137</v>
      </c>
      <c r="C21" s="16">
        <f>((B19/B9)^(1/(A19-A9)))-1</f>
        <v>1.3387533867811996E-2</v>
      </c>
    </row>
    <row r="22" spans="1:3" x14ac:dyDescent="0.2">
      <c r="B22" s="19" t="s">
        <v>138</v>
      </c>
      <c r="C22" s="17">
        <v>1.2800000000000001E-2</v>
      </c>
    </row>
    <row r="23" spans="1:3" x14ac:dyDescent="0.2">
      <c r="B23" s="20" t="s">
        <v>140</v>
      </c>
      <c r="C23" s="18">
        <f>AVERAGE(C21:C22)</f>
        <v>1.3093766933905997E-2</v>
      </c>
    </row>
  </sheetData>
  <phoneticPr fontId="0" type="noConversion"/>
  <pageMargins left="0.5" right="0.5" top="1" bottom="1" header="0.5" footer="0.5"/>
  <pageSetup orientation="landscape" verticalDpi="0" r:id="rId1"/>
  <headerFooter alignWithMargins="0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C23"/>
  <sheetViews>
    <sheetView workbookViewId="0">
      <selection activeCell="C6" sqref="C6:C7"/>
    </sheetView>
  </sheetViews>
  <sheetFormatPr defaultRowHeight="12.75" x14ac:dyDescent="0.2"/>
  <cols>
    <col min="2" max="3" width="9.140625" style="9"/>
  </cols>
  <sheetData>
    <row r="1" spans="1:3" x14ac:dyDescent="0.2">
      <c r="A1" t="s">
        <v>109</v>
      </c>
      <c r="C1" s="16"/>
    </row>
    <row r="2" spans="1:3" x14ac:dyDescent="0.2">
      <c r="A2" t="s">
        <v>110</v>
      </c>
      <c r="C2" s="16"/>
    </row>
    <row r="3" spans="1:3" x14ac:dyDescent="0.2">
      <c r="A3" t="s">
        <v>14</v>
      </c>
      <c r="C3" s="16"/>
    </row>
    <row r="4" spans="1:3" x14ac:dyDescent="0.2">
      <c r="A4" t="s">
        <v>3</v>
      </c>
      <c r="C4" s="16"/>
    </row>
    <row r="5" spans="1:3" x14ac:dyDescent="0.2">
      <c r="A5" t="s">
        <v>4</v>
      </c>
      <c r="C5" s="16"/>
    </row>
    <row r="6" spans="1:3" x14ac:dyDescent="0.2">
      <c r="C6" s="16"/>
    </row>
    <row r="7" spans="1:3" x14ac:dyDescent="0.2">
      <c r="B7" s="9" t="s">
        <v>5</v>
      </c>
      <c r="C7" s="37" t="s">
        <v>290</v>
      </c>
    </row>
    <row r="8" spans="1:3" x14ac:dyDescent="0.2">
      <c r="C8" s="16"/>
    </row>
    <row r="9" spans="1:3" x14ac:dyDescent="0.2">
      <c r="A9" s="9">
        <v>2009</v>
      </c>
      <c r="B9" s="9">
        <v>4772</v>
      </c>
      <c r="C9" s="16"/>
    </row>
    <row r="10" spans="1:3" x14ac:dyDescent="0.2">
      <c r="A10" s="9">
        <v>2010</v>
      </c>
      <c r="B10" s="9">
        <v>4938</v>
      </c>
      <c r="C10" s="16">
        <f t="shared" ref="C10:C19" si="0">((B10/B9)-1)</f>
        <v>3.4786253143336054E-2</v>
      </c>
    </row>
    <row r="11" spans="1:3" x14ac:dyDescent="0.2">
      <c r="A11" s="9">
        <v>2011</v>
      </c>
      <c r="B11" s="9">
        <v>4796</v>
      </c>
      <c r="C11" s="16">
        <f t="shared" si="0"/>
        <v>-2.8756581611988685E-2</v>
      </c>
    </row>
    <row r="12" spans="1:3" x14ac:dyDescent="0.2">
      <c r="A12" s="9">
        <v>2012</v>
      </c>
      <c r="B12" s="9">
        <v>4791</v>
      </c>
      <c r="C12" s="16">
        <f t="shared" si="0"/>
        <v>-1.0425354462051395E-3</v>
      </c>
    </row>
    <row r="13" spans="1:3" x14ac:dyDescent="0.2">
      <c r="A13" s="9">
        <v>2013</v>
      </c>
      <c r="B13" s="9">
        <v>4777</v>
      </c>
      <c r="C13" s="16">
        <f t="shared" si="0"/>
        <v>-2.9221456898350651E-3</v>
      </c>
    </row>
    <row r="14" spans="1:3" x14ac:dyDescent="0.2">
      <c r="A14" s="9">
        <v>2014</v>
      </c>
      <c r="B14" s="9">
        <v>4909</v>
      </c>
      <c r="C14" s="16">
        <f t="shared" si="0"/>
        <v>2.7632405275277439E-2</v>
      </c>
    </row>
    <row r="15" spans="1:3" x14ac:dyDescent="0.2">
      <c r="A15" s="9">
        <v>2015</v>
      </c>
      <c r="B15" s="9">
        <v>5012</v>
      </c>
      <c r="C15" s="16">
        <f t="shared" si="0"/>
        <v>2.0981870034630257E-2</v>
      </c>
    </row>
    <row r="16" spans="1:3" x14ac:dyDescent="0.2">
      <c r="A16" s="9">
        <v>2016</v>
      </c>
      <c r="B16" s="9">
        <v>5108</v>
      </c>
      <c r="C16" s="16">
        <f t="shared" si="0"/>
        <v>1.9154030327214633E-2</v>
      </c>
    </row>
    <row r="17" spans="1:3" x14ac:dyDescent="0.2">
      <c r="A17" s="9">
        <v>2017</v>
      </c>
      <c r="B17" s="9">
        <v>5146</v>
      </c>
      <c r="C17" s="16">
        <f t="shared" si="0"/>
        <v>7.4393108848864742E-3</v>
      </c>
    </row>
    <row r="18" spans="1:3" x14ac:dyDescent="0.2">
      <c r="A18" s="9">
        <v>2018</v>
      </c>
      <c r="B18" s="9">
        <v>4987</v>
      </c>
      <c r="C18" s="16">
        <f t="shared" si="0"/>
        <v>-3.0897784687135665E-2</v>
      </c>
    </row>
    <row r="19" spans="1:3" x14ac:dyDescent="0.2">
      <c r="A19" s="9">
        <v>2019</v>
      </c>
      <c r="B19" s="9">
        <v>5162</v>
      </c>
      <c r="C19" s="16">
        <f t="shared" si="0"/>
        <v>3.5091237216763549E-2</v>
      </c>
    </row>
    <row r="20" spans="1:3" x14ac:dyDescent="0.2">
      <c r="C20" s="16"/>
    </row>
    <row r="21" spans="1:3" x14ac:dyDescent="0.2">
      <c r="B21" s="9" t="s">
        <v>137</v>
      </c>
      <c r="C21" s="16">
        <f>((B19/B9)^(1/(A19-A9)))-1</f>
        <v>7.8867979343313355E-3</v>
      </c>
    </row>
    <row r="22" spans="1:3" x14ac:dyDescent="0.2">
      <c r="B22" s="19" t="s">
        <v>138</v>
      </c>
      <c r="C22" s="17">
        <v>7.4999999999999997E-3</v>
      </c>
    </row>
    <row r="23" spans="1:3" x14ac:dyDescent="0.2">
      <c r="B23" s="20" t="s">
        <v>140</v>
      </c>
      <c r="C23" s="18">
        <f>AVERAGE(C21:C22)</f>
        <v>7.6933989671656676E-3</v>
      </c>
    </row>
  </sheetData>
  <phoneticPr fontId="0" type="noConversion"/>
  <pageMargins left="0.5" right="0.5" top="1" bottom="1" header="0.5" footer="0.5"/>
  <pageSetup orientation="landscape" r:id="rId1"/>
  <headerFooter alignWithMargins="0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C6" sqref="C6:C7"/>
    </sheetView>
  </sheetViews>
  <sheetFormatPr defaultRowHeight="12.75" x14ac:dyDescent="0.2"/>
  <cols>
    <col min="2" max="3" width="9.140625" style="9"/>
  </cols>
  <sheetData>
    <row r="1" spans="1:3" x14ac:dyDescent="0.2">
      <c r="A1" t="s">
        <v>111</v>
      </c>
      <c r="C1" s="16"/>
    </row>
    <row r="2" spans="1:3" x14ac:dyDescent="0.2">
      <c r="A2" t="s">
        <v>112</v>
      </c>
      <c r="C2" s="16"/>
    </row>
    <row r="3" spans="1:3" x14ac:dyDescent="0.2">
      <c r="A3" t="s">
        <v>18</v>
      </c>
      <c r="C3" s="16"/>
    </row>
    <row r="4" spans="1:3" x14ac:dyDescent="0.2">
      <c r="A4" t="s">
        <v>29</v>
      </c>
      <c r="C4" s="16"/>
    </row>
    <row r="5" spans="1:3" x14ac:dyDescent="0.2">
      <c r="A5" t="s">
        <v>11</v>
      </c>
      <c r="C5" s="16"/>
    </row>
    <row r="6" spans="1:3" x14ac:dyDescent="0.2">
      <c r="C6" s="16"/>
    </row>
    <row r="7" spans="1:3" x14ac:dyDescent="0.2">
      <c r="B7" s="9" t="s">
        <v>5</v>
      </c>
      <c r="C7" s="37" t="s">
        <v>290</v>
      </c>
    </row>
    <row r="8" spans="1:3" x14ac:dyDescent="0.2">
      <c r="C8" s="16"/>
    </row>
    <row r="9" spans="1:3" x14ac:dyDescent="0.2">
      <c r="A9" s="9">
        <v>2009</v>
      </c>
      <c r="B9" s="9">
        <v>7629</v>
      </c>
      <c r="C9" s="16"/>
    </row>
    <row r="10" spans="1:3" x14ac:dyDescent="0.2">
      <c r="A10" s="9">
        <v>2010</v>
      </c>
      <c r="B10" s="9">
        <v>7575</v>
      </c>
      <c r="C10" s="16">
        <f t="shared" ref="C10:C19" si="0">((B10/B9)-1)</f>
        <v>-7.0782540306724151E-3</v>
      </c>
    </row>
    <row r="11" spans="1:3" x14ac:dyDescent="0.2">
      <c r="A11" s="9">
        <v>2011</v>
      </c>
      <c r="B11" s="9">
        <v>7223</v>
      </c>
      <c r="C11" s="16">
        <f t="shared" si="0"/>
        <v>-4.6468646864686436E-2</v>
      </c>
    </row>
    <row r="12" spans="1:3" x14ac:dyDescent="0.2">
      <c r="A12" s="9">
        <v>2012</v>
      </c>
      <c r="B12" s="9">
        <v>7208</v>
      </c>
      <c r="C12" s="16">
        <f t="shared" si="0"/>
        <v>-2.0766994323687671E-3</v>
      </c>
    </row>
    <row r="13" spans="1:3" x14ac:dyDescent="0.2">
      <c r="A13" s="9">
        <v>2013</v>
      </c>
      <c r="B13" s="9">
        <v>7229</v>
      </c>
      <c r="C13" s="16">
        <f t="shared" si="0"/>
        <v>2.9134295227524198E-3</v>
      </c>
    </row>
    <row r="14" spans="1:3" x14ac:dyDescent="0.2">
      <c r="A14" s="9">
        <v>2014</v>
      </c>
      <c r="B14" s="9">
        <v>7353</v>
      </c>
      <c r="C14" s="16">
        <f t="shared" si="0"/>
        <v>1.7153133213445804E-2</v>
      </c>
    </row>
    <row r="15" spans="1:3" x14ac:dyDescent="0.2">
      <c r="A15" s="9">
        <v>2015</v>
      </c>
      <c r="B15" s="9">
        <v>7389</v>
      </c>
      <c r="C15" s="16">
        <f t="shared" si="0"/>
        <v>4.8959608323133619E-3</v>
      </c>
    </row>
    <row r="16" spans="1:3" x14ac:dyDescent="0.2">
      <c r="A16" s="9">
        <v>2016</v>
      </c>
      <c r="B16" s="9">
        <v>7486</v>
      </c>
      <c r="C16" s="16">
        <f t="shared" si="0"/>
        <v>1.3127622141020368E-2</v>
      </c>
    </row>
    <row r="17" spans="1:3" x14ac:dyDescent="0.2">
      <c r="A17" s="9">
        <v>2017</v>
      </c>
      <c r="B17" s="9">
        <v>7499</v>
      </c>
      <c r="C17" s="16">
        <f t="shared" si="0"/>
        <v>1.7365749398878805E-3</v>
      </c>
    </row>
    <row r="18" spans="1:3" x14ac:dyDescent="0.2">
      <c r="A18" s="9">
        <v>2018</v>
      </c>
      <c r="B18" s="9">
        <v>7418</v>
      </c>
      <c r="C18" s="16">
        <f t="shared" si="0"/>
        <v>-1.0801440192025558E-2</v>
      </c>
    </row>
    <row r="19" spans="1:3" x14ac:dyDescent="0.2">
      <c r="A19" s="9">
        <v>2019</v>
      </c>
      <c r="B19" s="9">
        <v>7538</v>
      </c>
      <c r="C19" s="16">
        <f t="shared" si="0"/>
        <v>1.6176867080075485E-2</v>
      </c>
    </row>
    <row r="21" spans="1:3" x14ac:dyDescent="0.2">
      <c r="B21" s="9" t="s">
        <v>137</v>
      </c>
      <c r="C21" s="16">
        <f>((B19/B9)^(1/(A19-A9)))-1</f>
        <v>-1.1992683285881878E-3</v>
      </c>
    </row>
    <row r="22" spans="1:3" x14ac:dyDescent="0.2">
      <c r="B22" s="19" t="s">
        <v>138</v>
      </c>
      <c r="C22" s="17">
        <v>5.9999999999999995E-4</v>
      </c>
    </row>
    <row r="23" spans="1:3" x14ac:dyDescent="0.2">
      <c r="B23" s="20" t="s">
        <v>140</v>
      </c>
      <c r="C23" s="18">
        <f>AVERAGE(C21:C22)</f>
        <v>-2.9963416429409391E-4</v>
      </c>
    </row>
  </sheetData>
  <phoneticPr fontId="0" type="noConversion"/>
  <pageMargins left="0.5" right="0.5" top="1" bottom="1" header="0.5" footer="0.5"/>
  <pageSetup orientation="landscape" verticalDpi="0" r:id="rId1"/>
  <headerFooter alignWithMargins="0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C6" sqref="C6:C7"/>
    </sheetView>
  </sheetViews>
  <sheetFormatPr defaultRowHeight="12.75" x14ac:dyDescent="0.2"/>
  <cols>
    <col min="2" max="3" width="9.140625" style="9"/>
  </cols>
  <sheetData>
    <row r="1" spans="1:3" x14ac:dyDescent="0.2">
      <c r="A1" t="s">
        <v>113</v>
      </c>
      <c r="C1" s="16"/>
    </row>
    <row r="2" spans="1:3" x14ac:dyDescent="0.2">
      <c r="A2" t="s">
        <v>114</v>
      </c>
      <c r="C2" s="16"/>
    </row>
    <row r="3" spans="1:3" x14ac:dyDescent="0.2">
      <c r="A3" t="s">
        <v>23</v>
      </c>
      <c r="C3" s="16"/>
    </row>
    <row r="4" spans="1:3" x14ac:dyDescent="0.2">
      <c r="A4" t="s">
        <v>3</v>
      </c>
      <c r="C4" s="16"/>
    </row>
    <row r="5" spans="1:3" x14ac:dyDescent="0.2">
      <c r="A5" t="s">
        <v>24</v>
      </c>
      <c r="C5" s="16"/>
    </row>
    <row r="6" spans="1:3" x14ac:dyDescent="0.2">
      <c r="C6" s="16"/>
    </row>
    <row r="7" spans="1:3" x14ac:dyDescent="0.2">
      <c r="B7" s="9" t="s">
        <v>5</v>
      </c>
      <c r="C7" s="37" t="s">
        <v>290</v>
      </c>
    </row>
    <row r="8" spans="1:3" x14ac:dyDescent="0.2">
      <c r="C8" s="16"/>
    </row>
    <row r="9" spans="1:3" x14ac:dyDescent="0.2">
      <c r="A9" s="9">
        <v>2009</v>
      </c>
      <c r="B9" s="9">
        <v>27280</v>
      </c>
      <c r="C9" s="16"/>
    </row>
    <row r="10" spans="1:3" x14ac:dyDescent="0.2">
      <c r="A10" s="9">
        <v>2010</v>
      </c>
      <c r="B10" s="9">
        <v>26441</v>
      </c>
      <c r="C10" s="16">
        <f t="shared" ref="C10:C19" si="0">((B10/B9)-1)</f>
        <v>-3.075513196480939E-2</v>
      </c>
    </row>
    <row r="11" spans="1:3" x14ac:dyDescent="0.2">
      <c r="A11" s="9">
        <v>2011</v>
      </c>
      <c r="B11" s="9">
        <v>27159</v>
      </c>
      <c r="C11" s="16">
        <f t="shared" si="0"/>
        <v>2.7154797473620595E-2</v>
      </c>
    </row>
    <row r="12" spans="1:3" x14ac:dyDescent="0.2">
      <c r="A12" s="9">
        <v>2012</v>
      </c>
      <c r="B12" s="9">
        <v>27152</v>
      </c>
      <c r="C12" s="16">
        <f t="shared" si="0"/>
        <v>-2.5774144850698733E-4</v>
      </c>
    </row>
    <row r="13" spans="1:3" x14ac:dyDescent="0.2">
      <c r="A13" s="9">
        <v>2013</v>
      </c>
      <c r="B13" s="9">
        <v>27326</v>
      </c>
      <c r="C13" s="16">
        <f t="shared" si="0"/>
        <v>6.4083677077195755E-3</v>
      </c>
    </row>
    <row r="14" spans="1:3" x14ac:dyDescent="0.2">
      <c r="A14" s="9">
        <v>2014</v>
      </c>
      <c r="B14" s="9">
        <v>27867</v>
      </c>
      <c r="C14" s="16">
        <f t="shared" si="0"/>
        <v>1.9797994583912848E-2</v>
      </c>
    </row>
    <row r="15" spans="1:3" x14ac:dyDescent="0.2">
      <c r="A15" s="9">
        <v>2015</v>
      </c>
      <c r="B15" s="9">
        <v>28857</v>
      </c>
      <c r="C15" s="16">
        <f t="shared" si="0"/>
        <v>3.5525890838626228E-2</v>
      </c>
    </row>
    <row r="16" spans="1:3" x14ac:dyDescent="0.2">
      <c r="A16" s="9">
        <v>2016</v>
      </c>
      <c r="B16" s="9">
        <v>29793</v>
      </c>
      <c r="C16" s="16">
        <f t="shared" si="0"/>
        <v>3.2435804137644242E-2</v>
      </c>
    </row>
    <row r="17" spans="1:3" x14ac:dyDescent="0.2">
      <c r="A17" s="9">
        <v>2017</v>
      </c>
      <c r="B17" s="9">
        <v>30432</v>
      </c>
      <c r="C17" s="16">
        <f t="shared" si="0"/>
        <v>2.1447991138858091E-2</v>
      </c>
    </row>
    <row r="18" spans="1:3" x14ac:dyDescent="0.2">
      <c r="A18" s="9">
        <v>2018</v>
      </c>
      <c r="B18" s="9">
        <v>30537</v>
      </c>
      <c r="C18" s="16">
        <f t="shared" si="0"/>
        <v>3.4503154574132555E-3</v>
      </c>
    </row>
    <row r="19" spans="1:3" x14ac:dyDescent="0.2">
      <c r="A19" s="9">
        <v>2019</v>
      </c>
      <c r="B19" s="9">
        <v>30744</v>
      </c>
      <c r="C19" s="16">
        <f t="shared" si="0"/>
        <v>6.7786619510756818E-3</v>
      </c>
    </row>
    <row r="21" spans="1:3" x14ac:dyDescent="0.2">
      <c r="B21" s="9" t="s">
        <v>137</v>
      </c>
      <c r="C21" s="16">
        <f>((B19/B9)^(1/(A19-A9)))-1</f>
        <v>1.2025837867249756E-2</v>
      </c>
    </row>
    <row r="22" spans="1:3" x14ac:dyDescent="0.2">
      <c r="B22" s="19" t="s">
        <v>138</v>
      </c>
      <c r="C22" s="17">
        <v>1.6E-2</v>
      </c>
    </row>
    <row r="23" spans="1:3" x14ac:dyDescent="0.2">
      <c r="B23" s="20" t="s">
        <v>140</v>
      </c>
      <c r="C23" s="18">
        <f>AVERAGE(C21:C22)</f>
        <v>1.4012918933624878E-2</v>
      </c>
    </row>
  </sheetData>
  <phoneticPr fontId="0" type="noConversion"/>
  <pageMargins left="0.5" right="0.5" top="1" bottom="1" header="0.5" footer="0.5"/>
  <pageSetup orientation="landscape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C6" sqref="C6:C7"/>
    </sheetView>
  </sheetViews>
  <sheetFormatPr defaultRowHeight="12.75" x14ac:dyDescent="0.2"/>
  <cols>
    <col min="2" max="3" width="9.140625" style="9"/>
  </cols>
  <sheetData>
    <row r="1" spans="1:3" x14ac:dyDescent="0.2">
      <c r="A1" t="s">
        <v>16</v>
      </c>
      <c r="C1" s="16"/>
    </row>
    <row r="2" spans="1:3" x14ac:dyDescent="0.2">
      <c r="A2" t="s">
        <v>17</v>
      </c>
      <c r="C2" s="16"/>
    </row>
    <row r="3" spans="1:3" x14ac:dyDescent="0.2">
      <c r="A3" t="s">
        <v>18</v>
      </c>
      <c r="C3" s="16"/>
    </row>
    <row r="4" spans="1:3" x14ac:dyDescent="0.2">
      <c r="A4" t="s">
        <v>19</v>
      </c>
      <c r="C4" s="16"/>
    </row>
    <row r="5" spans="1:3" x14ac:dyDescent="0.2">
      <c r="A5" t="s">
        <v>20</v>
      </c>
      <c r="C5" s="16"/>
    </row>
    <row r="6" spans="1:3" x14ac:dyDescent="0.2">
      <c r="C6" s="16"/>
    </row>
    <row r="7" spans="1:3" x14ac:dyDescent="0.2">
      <c r="B7" s="9" t="s">
        <v>5</v>
      </c>
      <c r="C7" s="37" t="s">
        <v>290</v>
      </c>
    </row>
    <row r="8" spans="1:3" x14ac:dyDescent="0.2">
      <c r="C8" s="16"/>
    </row>
    <row r="9" spans="1:3" x14ac:dyDescent="0.2">
      <c r="A9" s="9">
        <v>2009</v>
      </c>
      <c r="B9" s="8">
        <v>8727</v>
      </c>
      <c r="C9" s="16"/>
    </row>
    <row r="10" spans="1:3" x14ac:dyDescent="0.2">
      <c r="A10" s="9">
        <v>2010</v>
      </c>
      <c r="B10" s="8">
        <v>8696</v>
      </c>
      <c r="C10" s="16">
        <f t="shared" ref="C10:C19" si="0">((B10/B9)-1)</f>
        <v>-3.5521943394064559E-3</v>
      </c>
    </row>
    <row r="11" spans="1:3" x14ac:dyDescent="0.2">
      <c r="A11" s="9">
        <v>2011</v>
      </c>
      <c r="B11" s="8">
        <v>8471</v>
      </c>
      <c r="C11" s="16">
        <f t="shared" si="0"/>
        <v>-2.5873965041398383E-2</v>
      </c>
    </row>
    <row r="12" spans="1:3" x14ac:dyDescent="0.2">
      <c r="A12" s="9">
        <v>2012</v>
      </c>
      <c r="B12" s="8">
        <v>8498</v>
      </c>
      <c r="C12" s="16">
        <f t="shared" si="0"/>
        <v>3.1873450596151542E-3</v>
      </c>
    </row>
    <row r="13" spans="1:3" x14ac:dyDescent="0.2">
      <c r="A13" s="9">
        <v>2013</v>
      </c>
      <c r="B13" s="8">
        <v>8515</v>
      </c>
      <c r="C13" s="16">
        <f t="shared" si="0"/>
        <v>2.0004706989880106E-3</v>
      </c>
    </row>
    <row r="14" spans="1:3" x14ac:dyDescent="0.2">
      <c r="A14" s="9">
        <v>2014</v>
      </c>
      <c r="B14" s="8">
        <v>8579</v>
      </c>
      <c r="C14" s="16">
        <f t="shared" si="0"/>
        <v>7.5161479741632231E-3</v>
      </c>
    </row>
    <row r="15" spans="1:3" x14ac:dyDescent="0.2">
      <c r="A15" s="9">
        <v>2015</v>
      </c>
      <c r="B15" s="8">
        <v>8296</v>
      </c>
      <c r="C15" s="16">
        <f t="shared" si="0"/>
        <v>-3.2987527683879247E-2</v>
      </c>
    </row>
    <row r="16" spans="1:3" x14ac:dyDescent="0.2">
      <c r="A16" s="9">
        <v>2016</v>
      </c>
      <c r="B16" s="8">
        <v>8560</v>
      </c>
      <c r="C16" s="16">
        <f t="shared" si="0"/>
        <v>3.1822565091610411E-2</v>
      </c>
    </row>
    <row r="17" spans="1:3" x14ac:dyDescent="0.2">
      <c r="A17" s="9">
        <v>2017</v>
      </c>
      <c r="B17" s="8">
        <v>8713</v>
      </c>
      <c r="C17" s="16">
        <f t="shared" si="0"/>
        <v>1.787383177570101E-2</v>
      </c>
    </row>
    <row r="18" spans="1:3" x14ac:dyDescent="0.2">
      <c r="A18" s="9">
        <v>2018</v>
      </c>
      <c r="B18" s="8">
        <v>8727</v>
      </c>
      <c r="C18" s="16">
        <f t="shared" si="0"/>
        <v>1.6067944450821603E-3</v>
      </c>
    </row>
    <row r="19" spans="1:3" x14ac:dyDescent="0.2">
      <c r="A19" s="9">
        <v>2019</v>
      </c>
      <c r="B19" s="8">
        <v>8762</v>
      </c>
      <c r="C19" s="16">
        <f t="shared" si="0"/>
        <v>4.0105419961040667E-3</v>
      </c>
    </row>
    <row r="21" spans="1:3" x14ac:dyDescent="0.2">
      <c r="B21" s="9" t="s">
        <v>137</v>
      </c>
      <c r="C21" s="16">
        <f>((B19/B9)^(1/(A19-A9)))-1</f>
        <v>4.0033223262136985E-4</v>
      </c>
    </row>
    <row r="22" spans="1:3" x14ac:dyDescent="0.2">
      <c r="B22" s="9" t="s">
        <v>138</v>
      </c>
      <c r="C22" s="16">
        <v>1E-3</v>
      </c>
    </row>
    <row r="23" spans="1:3" x14ac:dyDescent="0.2">
      <c r="B23" s="20" t="s">
        <v>140</v>
      </c>
      <c r="C23" s="18">
        <f>AVERAGE(C21:C22)</f>
        <v>7.0016611631068494E-4</v>
      </c>
    </row>
  </sheetData>
  <phoneticPr fontId="0" type="noConversion"/>
  <pageMargins left="0.5" right="0.5" top="1" bottom="1" header="0.5" footer="0.5"/>
  <pageSetup orientation="landscape" verticalDpi="0" r:id="rId1"/>
  <headerFooter alignWithMargins="0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C6" sqref="C6:C7"/>
    </sheetView>
  </sheetViews>
  <sheetFormatPr defaultRowHeight="12.75" x14ac:dyDescent="0.2"/>
  <cols>
    <col min="2" max="3" width="9.140625" style="9"/>
  </cols>
  <sheetData>
    <row r="1" spans="1:3" x14ac:dyDescent="0.2">
      <c r="A1" t="s">
        <v>115</v>
      </c>
      <c r="C1" s="16"/>
    </row>
    <row r="2" spans="1:3" x14ac:dyDescent="0.2">
      <c r="A2" t="s">
        <v>116</v>
      </c>
      <c r="C2" s="16"/>
    </row>
    <row r="3" spans="1:3" x14ac:dyDescent="0.2">
      <c r="A3" t="s">
        <v>6</v>
      </c>
      <c r="C3" s="16"/>
    </row>
    <row r="4" spans="1:3" x14ac:dyDescent="0.2">
      <c r="A4" t="s">
        <v>29</v>
      </c>
      <c r="C4" s="16"/>
    </row>
    <row r="5" spans="1:3" x14ac:dyDescent="0.2">
      <c r="A5" t="s">
        <v>20</v>
      </c>
      <c r="C5" s="16"/>
    </row>
    <row r="6" spans="1:3" x14ac:dyDescent="0.2">
      <c r="C6" s="16"/>
    </row>
    <row r="7" spans="1:3" x14ac:dyDescent="0.2">
      <c r="B7" s="9" t="s">
        <v>5</v>
      </c>
      <c r="C7" s="37" t="s">
        <v>290</v>
      </c>
    </row>
    <row r="8" spans="1:3" x14ac:dyDescent="0.2">
      <c r="C8" s="16"/>
    </row>
    <row r="9" spans="1:3" x14ac:dyDescent="0.2">
      <c r="A9" s="9">
        <v>2009</v>
      </c>
      <c r="B9" s="9">
        <v>3242</v>
      </c>
      <c r="C9" s="16"/>
    </row>
    <row r="10" spans="1:3" x14ac:dyDescent="0.2">
      <c r="A10" s="9">
        <v>2010</v>
      </c>
      <c r="B10" s="9">
        <v>3180</v>
      </c>
      <c r="C10" s="16">
        <f t="shared" ref="C10:C19" si="0">((B10/B9)-1)</f>
        <v>-1.912399753238736E-2</v>
      </c>
    </row>
    <row r="11" spans="1:3" x14ac:dyDescent="0.2">
      <c r="A11" s="9">
        <v>2011</v>
      </c>
      <c r="B11" s="9">
        <v>2944</v>
      </c>
      <c r="C11" s="16">
        <f t="shared" si="0"/>
        <v>-7.4213836477987405E-2</v>
      </c>
    </row>
    <row r="12" spans="1:3" x14ac:dyDescent="0.2">
      <c r="A12" s="9">
        <v>2012</v>
      </c>
      <c r="B12" s="9">
        <v>2999</v>
      </c>
      <c r="C12" s="16">
        <f t="shared" si="0"/>
        <v>1.8682065217391353E-2</v>
      </c>
    </row>
    <row r="13" spans="1:3" x14ac:dyDescent="0.2">
      <c r="A13" s="9">
        <v>2013</v>
      </c>
      <c r="B13" s="9">
        <v>3046</v>
      </c>
      <c r="C13" s="16">
        <f t="shared" si="0"/>
        <v>1.5671890630210017E-2</v>
      </c>
    </row>
    <row r="14" spans="1:3" x14ac:dyDescent="0.2">
      <c r="A14" s="9">
        <v>2014</v>
      </c>
      <c r="B14" s="9">
        <v>3159</v>
      </c>
      <c r="C14" s="16">
        <f t="shared" si="0"/>
        <v>3.7097833223900256E-2</v>
      </c>
    </row>
    <row r="15" spans="1:3" x14ac:dyDescent="0.2">
      <c r="A15" s="9">
        <v>2015</v>
      </c>
      <c r="B15" s="9">
        <v>3225</v>
      </c>
      <c r="C15" s="16">
        <f t="shared" si="0"/>
        <v>2.089268755935425E-2</v>
      </c>
    </row>
    <row r="16" spans="1:3" x14ac:dyDescent="0.2">
      <c r="A16" s="9">
        <v>2016</v>
      </c>
      <c r="B16" s="9">
        <v>3319</v>
      </c>
      <c r="C16" s="16">
        <f t="shared" si="0"/>
        <v>2.9147286821705531E-2</v>
      </c>
    </row>
    <row r="17" spans="1:3" x14ac:dyDescent="0.2">
      <c r="A17" s="9">
        <v>2017</v>
      </c>
      <c r="B17" s="9">
        <v>3387</v>
      </c>
      <c r="C17" s="16">
        <f t="shared" si="0"/>
        <v>2.0488098824947176E-2</v>
      </c>
    </row>
    <row r="18" spans="1:3" x14ac:dyDescent="0.2">
      <c r="A18" s="9">
        <v>2018</v>
      </c>
      <c r="B18" s="9">
        <v>3380</v>
      </c>
      <c r="C18" s="16">
        <f t="shared" si="0"/>
        <v>-2.0667257159728836E-3</v>
      </c>
    </row>
    <row r="19" spans="1:3" x14ac:dyDescent="0.2">
      <c r="A19" s="9">
        <v>2019</v>
      </c>
      <c r="B19" s="9">
        <v>3428</v>
      </c>
      <c r="C19" s="16">
        <f t="shared" si="0"/>
        <v>1.4201183431952646E-2</v>
      </c>
    </row>
    <row r="21" spans="1:3" x14ac:dyDescent="0.2">
      <c r="B21" s="9" t="s">
        <v>137</v>
      </c>
      <c r="C21" s="16">
        <f>((B19/B9)^(1/(A19-A9)))-1</f>
        <v>5.5942474296688527E-3</v>
      </c>
    </row>
    <row r="22" spans="1:3" x14ac:dyDescent="0.2">
      <c r="B22" s="19" t="s">
        <v>138</v>
      </c>
      <c r="C22" s="17">
        <v>1.09E-2</v>
      </c>
    </row>
    <row r="23" spans="1:3" x14ac:dyDescent="0.2">
      <c r="B23" s="20" t="s">
        <v>140</v>
      </c>
      <c r="C23" s="18">
        <f>AVERAGE(C21:C22)</f>
        <v>8.2471237148344263E-3</v>
      </c>
    </row>
  </sheetData>
  <phoneticPr fontId="0" type="noConversion"/>
  <pageMargins left="0.5" right="0.5" top="1" bottom="1" header="0.5" footer="0.5"/>
  <pageSetup orientation="landscape" verticalDpi="0" r:id="rId1"/>
  <headerFooter alignWithMargins="0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C23"/>
  <sheetViews>
    <sheetView workbookViewId="0">
      <selection activeCell="C6" sqref="C6:C7"/>
    </sheetView>
  </sheetViews>
  <sheetFormatPr defaultRowHeight="12.75" x14ac:dyDescent="0.2"/>
  <cols>
    <col min="2" max="3" width="9.140625" style="9"/>
  </cols>
  <sheetData>
    <row r="1" spans="1:3" x14ac:dyDescent="0.2">
      <c r="A1" t="s">
        <v>117</v>
      </c>
      <c r="C1" s="16"/>
    </row>
    <row r="2" spans="1:3" x14ac:dyDescent="0.2">
      <c r="A2" t="s">
        <v>118</v>
      </c>
      <c r="C2" s="16"/>
    </row>
    <row r="3" spans="1:3" x14ac:dyDescent="0.2">
      <c r="A3" t="s">
        <v>18</v>
      </c>
      <c r="C3" s="16"/>
    </row>
    <row r="4" spans="1:3" x14ac:dyDescent="0.2">
      <c r="A4" t="s">
        <v>19</v>
      </c>
      <c r="C4" s="16"/>
    </row>
    <row r="5" spans="1:3" x14ac:dyDescent="0.2">
      <c r="A5" t="s">
        <v>20</v>
      </c>
      <c r="C5" s="16"/>
    </row>
    <row r="6" spans="1:3" x14ac:dyDescent="0.2">
      <c r="C6" s="16"/>
    </row>
    <row r="7" spans="1:3" x14ac:dyDescent="0.2">
      <c r="B7" s="9" t="s">
        <v>5</v>
      </c>
      <c r="C7" s="37" t="s">
        <v>290</v>
      </c>
    </row>
    <row r="8" spans="1:3" x14ac:dyDescent="0.2">
      <c r="C8" s="16"/>
    </row>
    <row r="9" spans="1:3" x14ac:dyDescent="0.2">
      <c r="A9" s="9">
        <v>2009</v>
      </c>
      <c r="B9" s="9">
        <v>11932</v>
      </c>
      <c r="C9" s="16"/>
    </row>
    <row r="10" spans="1:3" x14ac:dyDescent="0.2">
      <c r="A10" s="9">
        <v>2010</v>
      </c>
      <c r="B10" s="9">
        <v>12000</v>
      </c>
      <c r="C10" s="16">
        <f t="shared" ref="C10:C19" si="0">((B10/B9)-1)</f>
        <v>5.6989607777404583E-3</v>
      </c>
    </row>
    <row r="11" spans="1:3" x14ac:dyDescent="0.2">
      <c r="A11" s="9">
        <v>2011</v>
      </c>
      <c r="B11" s="9">
        <v>11000</v>
      </c>
      <c r="C11" s="16">
        <f t="shared" si="0"/>
        <v>-8.333333333333337E-2</v>
      </c>
    </row>
    <row r="12" spans="1:3" x14ac:dyDescent="0.2">
      <c r="A12" s="9">
        <v>2012</v>
      </c>
      <c r="B12" s="9">
        <v>10978</v>
      </c>
      <c r="C12" s="16">
        <f t="shared" si="0"/>
        <v>-2.0000000000000018E-3</v>
      </c>
    </row>
    <row r="13" spans="1:3" x14ac:dyDescent="0.2">
      <c r="A13" s="9">
        <v>2013</v>
      </c>
      <c r="B13" s="9">
        <v>11019</v>
      </c>
      <c r="C13" s="16">
        <f t="shared" si="0"/>
        <v>3.7347422116962292E-3</v>
      </c>
    </row>
    <row r="14" spans="1:3" x14ac:dyDescent="0.2">
      <c r="A14" s="9">
        <v>2014</v>
      </c>
      <c r="B14" s="9">
        <v>10815</v>
      </c>
      <c r="C14" s="16">
        <f t="shared" si="0"/>
        <v>-1.8513476722025635E-2</v>
      </c>
    </row>
    <row r="15" spans="1:3" x14ac:dyDescent="0.2">
      <c r="A15" s="9">
        <v>2015</v>
      </c>
      <c r="B15" s="9">
        <v>10647</v>
      </c>
      <c r="C15" s="16">
        <f t="shared" si="0"/>
        <v>-1.5533980582524309E-2</v>
      </c>
    </row>
    <row r="16" spans="1:3" x14ac:dyDescent="0.2">
      <c r="A16" s="9">
        <v>2016</v>
      </c>
      <c r="B16" s="9">
        <v>10917</v>
      </c>
      <c r="C16" s="16">
        <f t="shared" si="0"/>
        <v>2.5359256128486996E-2</v>
      </c>
    </row>
    <row r="17" spans="1:3" x14ac:dyDescent="0.2">
      <c r="A17" s="9">
        <v>2017</v>
      </c>
      <c r="B17" s="9">
        <v>11026</v>
      </c>
      <c r="C17" s="16">
        <f t="shared" si="0"/>
        <v>9.9844279563983118E-3</v>
      </c>
    </row>
    <row r="18" spans="1:3" x14ac:dyDescent="0.2">
      <c r="A18" s="9">
        <v>2018</v>
      </c>
      <c r="B18" s="9">
        <v>10914</v>
      </c>
      <c r="C18" s="16">
        <f t="shared" si="0"/>
        <v>-1.015780881552697E-2</v>
      </c>
    </row>
    <row r="19" spans="1:3" x14ac:dyDescent="0.2">
      <c r="A19" s="9">
        <v>2019</v>
      </c>
      <c r="B19" s="9">
        <v>10246</v>
      </c>
      <c r="C19" s="16">
        <f t="shared" si="0"/>
        <v>-6.1205790727505982E-2</v>
      </c>
    </row>
    <row r="21" spans="1:3" x14ac:dyDescent="0.2">
      <c r="B21" s="9" t="s">
        <v>137</v>
      </c>
      <c r="C21" s="16">
        <f>((B19/B9)^(1/(A19-A9)))-1</f>
        <v>-1.5118203056014301E-2</v>
      </c>
    </row>
    <row r="22" spans="1:3" x14ac:dyDescent="0.2">
      <c r="B22" s="19" t="s">
        <v>138</v>
      </c>
      <c r="C22" s="17">
        <v>-1.0999999999999999E-2</v>
      </c>
    </row>
    <row r="23" spans="1:3" x14ac:dyDescent="0.2">
      <c r="B23" s="20" t="s">
        <v>140</v>
      </c>
      <c r="C23" s="18">
        <f>AVERAGE(C21:C22)</f>
        <v>-1.305910152800715E-2</v>
      </c>
    </row>
  </sheetData>
  <phoneticPr fontId="0" type="noConversion"/>
  <pageMargins left="0.5" right="0.5" top="1" bottom="1" header="0.5" footer="0.5"/>
  <pageSetup orientation="landscape" r:id="rId1"/>
  <headerFooter alignWithMargins="0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C6" sqref="C6:C7"/>
    </sheetView>
  </sheetViews>
  <sheetFormatPr defaultRowHeight="12.75" x14ac:dyDescent="0.2"/>
  <cols>
    <col min="2" max="3" width="9.140625" style="9"/>
  </cols>
  <sheetData>
    <row r="1" spans="1:3" x14ac:dyDescent="0.2">
      <c r="A1" t="s">
        <v>119</v>
      </c>
      <c r="C1" s="16"/>
    </row>
    <row r="2" spans="1:3" x14ac:dyDescent="0.2">
      <c r="A2" t="s">
        <v>120</v>
      </c>
      <c r="C2" s="16"/>
    </row>
    <row r="3" spans="1:3" x14ac:dyDescent="0.2">
      <c r="A3" t="s">
        <v>27</v>
      </c>
      <c r="C3" s="16"/>
    </row>
    <row r="4" spans="1:3" x14ac:dyDescent="0.2">
      <c r="A4" t="s">
        <v>19</v>
      </c>
      <c r="C4" s="16"/>
    </row>
    <row r="5" spans="1:3" x14ac:dyDescent="0.2">
      <c r="A5" t="s">
        <v>57</v>
      </c>
      <c r="C5" s="16"/>
    </row>
    <row r="6" spans="1:3" x14ac:dyDescent="0.2">
      <c r="C6" s="16"/>
    </row>
    <row r="7" spans="1:3" x14ac:dyDescent="0.2">
      <c r="B7" s="9" t="s">
        <v>5</v>
      </c>
      <c r="C7" s="37" t="s">
        <v>290</v>
      </c>
    </row>
    <row r="8" spans="1:3" x14ac:dyDescent="0.2">
      <c r="C8" s="16"/>
    </row>
    <row r="9" spans="1:3" x14ac:dyDescent="0.2">
      <c r="A9" s="9">
        <v>2009</v>
      </c>
      <c r="B9" s="9">
        <v>70712</v>
      </c>
      <c r="C9" s="16"/>
    </row>
    <row r="10" spans="1:3" x14ac:dyDescent="0.2">
      <c r="A10" s="9">
        <v>2010</v>
      </c>
      <c r="B10" s="9">
        <v>70864</v>
      </c>
      <c r="C10" s="16">
        <f t="shared" ref="C10:C19" si="0">((B10/B9)-1)</f>
        <v>2.1495644303655137E-3</v>
      </c>
    </row>
    <row r="11" spans="1:3" x14ac:dyDescent="0.2">
      <c r="A11" s="9">
        <v>2011</v>
      </c>
      <c r="B11" s="9">
        <v>67614</v>
      </c>
      <c r="C11" s="16">
        <f t="shared" si="0"/>
        <v>-4.5862497177692529E-2</v>
      </c>
    </row>
    <row r="12" spans="1:3" x14ac:dyDescent="0.2">
      <c r="A12" s="9">
        <v>2012</v>
      </c>
      <c r="B12" s="9">
        <v>68906</v>
      </c>
      <c r="C12" s="16">
        <f t="shared" si="0"/>
        <v>1.9108468660336664E-2</v>
      </c>
    </row>
    <row r="13" spans="1:3" x14ac:dyDescent="0.2">
      <c r="A13" s="9">
        <v>2013</v>
      </c>
      <c r="B13" s="9">
        <v>70488</v>
      </c>
      <c r="C13" s="16">
        <f t="shared" si="0"/>
        <v>2.2958813456012583E-2</v>
      </c>
    </row>
    <row r="14" spans="1:3" x14ac:dyDescent="0.2">
      <c r="A14" s="9">
        <v>2014</v>
      </c>
      <c r="B14" s="9">
        <v>71948</v>
      </c>
      <c r="C14" s="16">
        <f t="shared" si="0"/>
        <v>2.0712745431846535E-2</v>
      </c>
    </row>
    <row r="15" spans="1:3" x14ac:dyDescent="0.2">
      <c r="A15" s="9">
        <v>2015</v>
      </c>
      <c r="B15" s="9">
        <v>71060</v>
      </c>
      <c r="C15" s="16">
        <f t="shared" si="0"/>
        <v>-1.234224717851784E-2</v>
      </c>
    </row>
    <row r="16" spans="1:3" x14ac:dyDescent="0.2">
      <c r="A16" s="9">
        <v>2016</v>
      </c>
      <c r="B16" s="9">
        <v>72253</v>
      </c>
      <c r="C16" s="16">
        <f t="shared" si="0"/>
        <v>1.6788629327328941E-2</v>
      </c>
    </row>
    <row r="17" spans="1:3" x14ac:dyDescent="0.2">
      <c r="A17" s="9">
        <v>2017</v>
      </c>
      <c r="B17" s="9">
        <v>73698</v>
      </c>
      <c r="C17" s="16">
        <f t="shared" si="0"/>
        <v>1.9999169584653975E-2</v>
      </c>
    </row>
    <row r="18" spans="1:3" x14ac:dyDescent="0.2">
      <c r="A18" s="9">
        <v>2018</v>
      </c>
      <c r="B18" s="9">
        <v>75172</v>
      </c>
      <c r="C18" s="16">
        <f t="shared" si="0"/>
        <v>2.0000542755570061E-2</v>
      </c>
    </row>
    <row r="19" spans="1:3" x14ac:dyDescent="0.2">
      <c r="A19" s="9">
        <v>2019</v>
      </c>
      <c r="B19" s="9">
        <v>76074</v>
      </c>
      <c r="C19" s="16">
        <f t="shared" si="0"/>
        <v>1.1999148619166622E-2</v>
      </c>
    </row>
    <row r="21" spans="1:3" x14ac:dyDescent="0.2">
      <c r="B21" s="9" t="s">
        <v>137</v>
      </c>
      <c r="C21" s="16">
        <f>((B19/B9)^(1/(A19-A9)))-1</f>
        <v>7.3359029624344707E-3</v>
      </c>
    </row>
    <row r="22" spans="1:3" x14ac:dyDescent="0.2">
      <c r="B22" s="19" t="s">
        <v>138</v>
      </c>
      <c r="C22" s="17">
        <v>8.8000000000000005E-3</v>
      </c>
    </row>
    <row r="23" spans="1:3" x14ac:dyDescent="0.2">
      <c r="B23" s="20" t="s">
        <v>140</v>
      </c>
      <c r="C23" s="18">
        <f>AVERAGE(C21:C22)</f>
        <v>8.0679514812172365E-3</v>
      </c>
    </row>
  </sheetData>
  <phoneticPr fontId="0" type="noConversion"/>
  <pageMargins left="0.5" right="0.5" top="1" bottom="1" header="0.5" footer="0.5"/>
  <pageSetup orientation="landscape" verticalDpi="0" r:id="rId1"/>
  <headerFooter alignWithMargins="0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C8" sqref="C8"/>
    </sheetView>
  </sheetViews>
  <sheetFormatPr defaultRowHeight="12.75" x14ac:dyDescent="0.2"/>
  <cols>
    <col min="2" max="3" width="9.140625" style="9"/>
  </cols>
  <sheetData>
    <row r="1" spans="1:3" x14ac:dyDescent="0.2">
      <c r="A1" t="s">
        <v>121</v>
      </c>
      <c r="C1" s="16"/>
    </row>
    <row r="2" spans="1:3" x14ac:dyDescent="0.2">
      <c r="A2" t="s">
        <v>122</v>
      </c>
      <c r="C2" s="16"/>
    </row>
    <row r="3" spans="1:3" x14ac:dyDescent="0.2">
      <c r="A3" t="s">
        <v>14</v>
      </c>
      <c r="C3" s="16"/>
    </row>
    <row r="4" spans="1:3" x14ac:dyDescent="0.2">
      <c r="A4" t="s">
        <v>3</v>
      </c>
      <c r="C4" s="16"/>
    </row>
    <row r="5" spans="1:3" x14ac:dyDescent="0.2">
      <c r="A5" t="s">
        <v>4</v>
      </c>
      <c r="C5" s="16"/>
    </row>
    <row r="6" spans="1:3" x14ac:dyDescent="0.2">
      <c r="C6" s="16"/>
    </row>
    <row r="7" spans="1:3" x14ac:dyDescent="0.2">
      <c r="B7" s="9" t="s">
        <v>5</v>
      </c>
      <c r="C7" s="37" t="s">
        <v>290</v>
      </c>
    </row>
    <row r="8" spans="1:3" x14ac:dyDescent="0.2">
      <c r="C8" s="16"/>
    </row>
    <row r="9" spans="1:3" x14ac:dyDescent="0.2">
      <c r="A9" s="9">
        <v>2009</v>
      </c>
      <c r="B9" s="9">
        <v>6800</v>
      </c>
      <c r="C9" s="16"/>
    </row>
    <row r="10" spans="1:3" x14ac:dyDescent="0.2">
      <c r="A10" s="9">
        <v>2010</v>
      </c>
      <c r="B10" s="9">
        <v>7078</v>
      </c>
      <c r="C10" s="16">
        <f t="shared" ref="C10:C19" si="0">((B10/B9)-1)</f>
        <v>4.088235294117637E-2</v>
      </c>
    </row>
    <row r="11" spans="1:3" x14ac:dyDescent="0.2">
      <c r="A11" s="9">
        <v>2011</v>
      </c>
      <c r="B11" s="9">
        <v>6837</v>
      </c>
      <c r="C11" s="16">
        <f t="shared" si="0"/>
        <v>-3.4049166431195266E-2</v>
      </c>
    </row>
    <row r="12" spans="1:3" x14ac:dyDescent="0.2">
      <c r="A12" s="9">
        <v>2012</v>
      </c>
      <c r="B12" s="9">
        <v>6811</v>
      </c>
      <c r="C12" s="16">
        <f t="shared" si="0"/>
        <v>-3.8028375018283045E-3</v>
      </c>
    </row>
    <row r="13" spans="1:3" x14ac:dyDescent="0.2">
      <c r="A13" s="9">
        <v>2013</v>
      </c>
      <c r="B13" s="9">
        <v>6794</v>
      </c>
      <c r="C13" s="16">
        <f t="shared" si="0"/>
        <v>-2.4959624137425029E-3</v>
      </c>
    </row>
    <row r="14" spans="1:3" x14ac:dyDescent="0.2">
      <c r="A14" s="9">
        <v>2014</v>
      </c>
      <c r="B14" s="9">
        <v>6956</v>
      </c>
      <c r="C14" s="16">
        <f t="shared" si="0"/>
        <v>2.384456873712093E-2</v>
      </c>
    </row>
    <row r="15" spans="1:3" x14ac:dyDescent="0.2">
      <c r="A15" s="9">
        <v>2015</v>
      </c>
      <c r="B15" s="9">
        <v>7024</v>
      </c>
      <c r="C15" s="16">
        <f t="shared" si="0"/>
        <v>9.7757331799885883E-3</v>
      </c>
    </row>
    <row r="16" spans="1:3" x14ac:dyDescent="0.2">
      <c r="A16" s="9">
        <v>2016</v>
      </c>
      <c r="B16" s="9">
        <v>7212</v>
      </c>
      <c r="C16" s="16">
        <f t="shared" si="0"/>
        <v>2.6765375854214124E-2</v>
      </c>
    </row>
    <row r="17" spans="1:3" x14ac:dyDescent="0.2">
      <c r="A17" s="9">
        <v>2017</v>
      </c>
      <c r="B17" s="9">
        <v>7244</v>
      </c>
      <c r="C17" s="16">
        <f t="shared" si="0"/>
        <v>4.4370493621741502E-3</v>
      </c>
    </row>
    <row r="18" spans="1:3" x14ac:dyDescent="0.2">
      <c r="A18" s="9">
        <v>2018</v>
      </c>
      <c r="B18" s="9">
        <v>7334</v>
      </c>
      <c r="C18" s="16">
        <f t="shared" si="0"/>
        <v>1.2424075096631793E-2</v>
      </c>
    </row>
    <row r="19" spans="1:3" x14ac:dyDescent="0.2">
      <c r="A19" s="9">
        <v>2019</v>
      </c>
      <c r="B19" s="9">
        <v>7490</v>
      </c>
      <c r="C19" s="16">
        <f t="shared" si="0"/>
        <v>2.1270793564221346E-2</v>
      </c>
    </row>
    <row r="21" spans="1:3" x14ac:dyDescent="0.2">
      <c r="B21" s="9" t="s">
        <v>137</v>
      </c>
      <c r="C21" s="16">
        <f>((B19/B9)^(1/(A19-A9)))-1</f>
        <v>9.7114717783504112E-3</v>
      </c>
    </row>
    <row r="22" spans="1:3" x14ac:dyDescent="0.2">
      <c r="B22" s="19" t="s">
        <v>138</v>
      </c>
      <c r="C22" s="17">
        <v>8.6E-3</v>
      </c>
    </row>
    <row r="23" spans="1:3" x14ac:dyDescent="0.2">
      <c r="B23" s="20" t="s">
        <v>140</v>
      </c>
      <c r="C23" s="18">
        <f>AVERAGE(C21:C22)</f>
        <v>9.1557358891752056E-3</v>
      </c>
    </row>
  </sheetData>
  <phoneticPr fontId="0" type="noConversion"/>
  <pageMargins left="0.5" right="0.5" top="1" bottom="1" header="0.5" footer="0.5"/>
  <pageSetup orientation="landscape" verticalDpi="0" r:id="rId1"/>
  <headerFooter alignWithMargins="0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18"/>
  <sheetViews>
    <sheetView topLeftCell="G1" workbookViewId="0">
      <selection activeCell="G1" sqref="G1"/>
    </sheetView>
  </sheetViews>
  <sheetFormatPr defaultRowHeight="12.75" x14ac:dyDescent="0.2"/>
  <cols>
    <col min="5" max="5" width="13.7109375" customWidth="1"/>
  </cols>
  <sheetData>
    <row r="1" spans="1:8" s="3" customFormat="1" x14ac:dyDescent="0.2">
      <c r="A1" s="3">
        <v>4</v>
      </c>
      <c r="B1" s="3" t="s">
        <v>143</v>
      </c>
      <c r="C1" s="3" t="s">
        <v>179</v>
      </c>
      <c r="D1" s="3" t="s">
        <v>181</v>
      </c>
      <c r="E1" s="3" t="s">
        <v>212</v>
      </c>
      <c r="G1" s="3" t="s">
        <v>254</v>
      </c>
      <c r="H1" s="3" t="s">
        <v>247</v>
      </c>
    </row>
    <row r="2" spans="1:8" s="3" customFormat="1" x14ac:dyDescent="0.2">
      <c r="B2" s="24" t="s">
        <v>144</v>
      </c>
      <c r="C2" s="3" t="s">
        <v>180</v>
      </c>
      <c r="D2" s="3" t="s">
        <v>182</v>
      </c>
      <c r="E2" s="3" t="s">
        <v>241</v>
      </c>
    </row>
    <row r="3" spans="1:8" x14ac:dyDescent="0.2">
      <c r="B3" s="24"/>
    </row>
    <row r="4" spans="1:8" x14ac:dyDescent="0.2">
      <c r="A4" s="9">
        <v>2009</v>
      </c>
      <c r="B4" s="7">
        <f>'Bartlett 02029001'!B9</f>
        <v>2691</v>
      </c>
      <c r="C4">
        <f>'Jackson 02231001'!B9</f>
        <v>3682</v>
      </c>
      <c r="D4">
        <f>'Jefferson 02235001'!B9</f>
        <v>4467</v>
      </c>
      <c r="E4">
        <f>'Northumberland 02347001'!B9</f>
        <v>3015</v>
      </c>
      <c r="G4" s="9">
        <v>2009</v>
      </c>
      <c r="H4">
        <f>SUM(B4:E4)</f>
        <v>13855</v>
      </c>
    </row>
    <row r="5" spans="1:8" x14ac:dyDescent="0.2">
      <c r="A5" s="9">
        <v>2010</v>
      </c>
      <c r="B5" s="7">
        <f>'Bartlett 02029001'!B10</f>
        <v>3100</v>
      </c>
      <c r="C5">
        <f>'Jackson 02231001'!B10</f>
        <v>3700</v>
      </c>
      <c r="D5">
        <f>'Jefferson 02235001'!B10</f>
        <v>4326</v>
      </c>
      <c r="E5">
        <f>'Northumberland 02347001'!B10</f>
        <v>2979</v>
      </c>
      <c r="G5" s="9">
        <v>2010</v>
      </c>
      <c r="H5">
        <f t="shared" ref="H5:H13" si="0">SUM(B5:E5)</f>
        <v>14105</v>
      </c>
    </row>
    <row r="6" spans="1:8" x14ac:dyDescent="0.2">
      <c r="A6" s="9">
        <v>2011</v>
      </c>
      <c r="B6" s="7">
        <f>'Bartlett 02029001'!B11</f>
        <v>2438</v>
      </c>
      <c r="C6">
        <f>'Jackson 02231001'!B11</f>
        <v>3381</v>
      </c>
      <c r="D6">
        <f>'Jefferson 02235001'!B11</f>
        <v>4300</v>
      </c>
      <c r="E6">
        <f>'Northumberland 02347001'!B11</f>
        <v>2790</v>
      </c>
      <c r="G6" s="9">
        <v>2011</v>
      </c>
      <c r="H6">
        <f t="shared" si="0"/>
        <v>12909</v>
      </c>
    </row>
    <row r="7" spans="1:8" x14ac:dyDescent="0.2">
      <c r="A7" s="9">
        <v>2012</v>
      </c>
      <c r="B7" s="7">
        <f>'Bartlett 02029001'!B12</f>
        <v>2491</v>
      </c>
      <c r="C7">
        <f>'Jackson 02231001'!B12</f>
        <v>3216</v>
      </c>
      <c r="D7">
        <f>'Jefferson 02235001'!B12</f>
        <v>4322</v>
      </c>
      <c r="E7">
        <f>'Northumberland 02347001'!B12</f>
        <v>2768</v>
      </c>
      <c r="G7" s="9">
        <v>2012</v>
      </c>
      <c r="H7">
        <f t="shared" si="0"/>
        <v>12797</v>
      </c>
    </row>
    <row r="8" spans="1:8" x14ac:dyDescent="0.2">
      <c r="A8" s="9">
        <v>2013</v>
      </c>
      <c r="B8" s="7">
        <f>'Bartlett 02029001'!B13</f>
        <v>2643</v>
      </c>
      <c r="C8">
        <f>'Jackson 02231001'!B13</f>
        <v>3358</v>
      </c>
      <c r="D8">
        <f>'Jefferson 02235001'!B13</f>
        <v>4272</v>
      </c>
      <c r="E8">
        <f>'Northumberland 02347001'!B13</f>
        <v>2759</v>
      </c>
      <c r="G8" s="9">
        <v>2013</v>
      </c>
      <c r="H8">
        <f t="shared" si="0"/>
        <v>13032</v>
      </c>
    </row>
    <row r="9" spans="1:8" x14ac:dyDescent="0.2">
      <c r="A9" s="9">
        <v>2014</v>
      </c>
      <c r="B9" s="7">
        <f>'Bartlett 02029001'!B14</f>
        <v>2943</v>
      </c>
      <c r="C9">
        <f>'Jackson 02231001'!B14</f>
        <v>3273</v>
      </c>
      <c r="D9">
        <f>'Jefferson 02235001'!B14</f>
        <v>3842</v>
      </c>
      <c r="E9">
        <f>'Northumberland 02347001'!B14</f>
        <v>2849</v>
      </c>
      <c r="G9" s="9">
        <v>2014</v>
      </c>
      <c r="H9">
        <f t="shared" si="0"/>
        <v>12907</v>
      </c>
    </row>
    <row r="10" spans="1:8" x14ac:dyDescent="0.2">
      <c r="A10" s="9">
        <v>2015</v>
      </c>
      <c r="B10" s="7">
        <f>'Bartlett 02029001'!B15</f>
        <v>2874</v>
      </c>
      <c r="C10">
        <f>'Jackson 02231001'!B15</f>
        <v>3460</v>
      </c>
      <c r="D10">
        <f>'Jefferson 02235001'!B15</f>
        <v>4419</v>
      </c>
      <c r="E10">
        <f>'Northumberland 02347001'!B15</f>
        <v>2900</v>
      </c>
      <c r="G10" s="9">
        <v>2015</v>
      </c>
      <c r="H10">
        <f t="shared" si="0"/>
        <v>13653</v>
      </c>
    </row>
    <row r="11" spans="1:8" x14ac:dyDescent="0.2">
      <c r="A11" s="9">
        <v>2016</v>
      </c>
      <c r="B11" s="7">
        <f>'Bartlett 02029001'!B16</f>
        <v>2754</v>
      </c>
      <c r="C11">
        <f>'Jackson 02231001'!B16</f>
        <v>3310</v>
      </c>
      <c r="D11">
        <f>'Jefferson 02235001'!B16</f>
        <v>4520</v>
      </c>
      <c r="E11">
        <f>'Northumberland 02347001'!B16</f>
        <v>2952</v>
      </c>
      <c r="G11" s="9">
        <v>2016</v>
      </c>
      <c r="H11">
        <f t="shared" si="0"/>
        <v>13536</v>
      </c>
    </row>
    <row r="12" spans="1:8" x14ac:dyDescent="0.2">
      <c r="A12" s="9">
        <v>2017</v>
      </c>
      <c r="B12" s="7">
        <f>'Bartlett 02029001'!B17</f>
        <v>2773</v>
      </c>
      <c r="C12">
        <f>'Jackson 02231001'!B17</f>
        <v>3472</v>
      </c>
      <c r="D12">
        <f>'Jefferson 02235001'!B17</f>
        <v>4585</v>
      </c>
      <c r="E12">
        <f>'Northumberland 02347001'!B17</f>
        <v>3013</v>
      </c>
      <c r="G12" s="9">
        <v>2017</v>
      </c>
      <c r="H12">
        <f t="shared" si="0"/>
        <v>13843</v>
      </c>
    </row>
    <row r="13" spans="1:8" x14ac:dyDescent="0.2">
      <c r="A13" s="9">
        <v>2018</v>
      </c>
      <c r="B13" s="7">
        <f>'Bartlett 02029001'!B18</f>
        <v>2776</v>
      </c>
      <c r="C13">
        <f>'Jackson 02231001'!B18</f>
        <v>3516</v>
      </c>
      <c r="D13">
        <f>'Jefferson 02235001'!B18</f>
        <v>4617</v>
      </c>
      <c r="E13">
        <f>'Northumberland 02347001'!B18</f>
        <v>3056</v>
      </c>
      <c r="G13" s="9">
        <v>2018</v>
      </c>
      <c r="H13">
        <f t="shared" si="0"/>
        <v>13965</v>
      </c>
    </row>
    <row r="14" spans="1:8" x14ac:dyDescent="0.2">
      <c r="A14" s="9">
        <v>2019</v>
      </c>
      <c r="B14" s="7">
        <f>'Bartlett 02029001'!B19</f>
        <v>2848</v>
      </c>
      <c r="C14">
        <f>'Jackson 02231001'!B19</f>
        <v>3636</v>
      </c>
      <c r="D14">
        <f>'Jefferson 02235001'!B19</f>
        <v>4781</v>
      </c>
      <c r="E14">
        <f>'Northumberland 02347001'!B19</f>
        <v>3041</v>
      </c>
      <c r="G14" s="9">
        <v>2019</v>
      </c>
      <c r="H14">
        <f>SUM(B14:E14)</f>
        <v>14306</v>
      </c>
    </row>
    <row r="16" spans="1:8" x14ac:dyDescent="0.2">
      <c r="G16" s="9" t="s">
        <v>137</v>
      </c>
      <c r="H16" s="16">
        <f>((H14/H4)^(1/(G14-G4)))-1</f>
        <v>3.2084211375202898E-3</v>
      </c>
    </row>
    <row r="17" spans="7:8" x14ac:dyDescent="0.2">
      <c r="G17" s="19" t="s">
        <v>138</v>
      </c>
      <c r="H17" s="17">
        <v>4.4000000000000003E-3</v>
      </c>
    </row>
    <row r="18" spans="7:8" x14ac:dyDescent="0.2">
      <c r="G18" s="20" t="s">
        <v>140</v>
      </c>
      <c r="H18" s="18">
        <f>AVERAGE(H16:H17)</f>
        <v>3.804210568760145E-3</v>
      </c>
    </row>
  </sheetData>
  <phoneticPr fontId="0" type="noConversion"/>
  <pageMargins left="0.75" right="0.75" top="1" bottom="1" header="0.5" footer="0.5"/>
  <pageSetup orientation="landscape" r:id="rId1"/>
  <headerFooter alignWithMargins="0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18"/>
  <sheetViews>
    <sheetView topLeftCell="N1" workbookViewId="0">
      <selection activeCell="N1" sqref="N1"/>
    </sheetView>
  </sheetViews>
  <sheetFormatPr defaultRowHeight="12.75" x14ac:dyDescent="0.2"/>
  <sheetData>
    <row r="1" spans="1:15" s="3" customFormat="1" x14ac:dyDescent="0.2">
      <c r="A1" s="3">
        <v>11</v>
      </c>
      <c r="B1" s="3" t="s">
        <v>141</v>
      </c>
      <c r="C1" s="3" t="s">
        <v>147</v>
      </c>
      <c r="D1" s="3" t="s">
        <v>151</v>
      </c>
      <c r="E1" s="3" t="s">
        <v>169</v>
      </c>
      <c r="F1" s="3" t="s">
        <v>188</v>
      </c>
      <c r="G1" s="3" t="s">
        <v>190</v>
      </c>
      <c r="H1" s="3" t="s">
        <v>198</v>
      </c>
      <c r="I1" s="3" t="s">
        <v>215</v>
      </c>
      <c r="J1" s="3" t="s">
        <v>229</v>
      </c>
      <c r="K1" s="3" t="s">
        <v>233</v>
      </c>
      <c r="L1" s="3" t="s">
        <v>260</v>
      </c>
      <c r="N1" s="3" t="s">
        <v>254</v>
      </c>
      <c r="O1" s="3" t="s">
        <v>247</v>
      </c>
    </row>
    <row r="2" spans="1:15" s="24" customFormat="1" x14ac:dyDescent="0.2">
      <c r="B2" s="24" t="s">
        <v>142</v>
      </c>
      <c r="C2" s="24" t="s">
        <v>148</v>
      </c>
      <c r="D2" s="24" t="s">
        <v>152</v>
      </c>
      <c r="E2" s="24" t="s">
        <v>170</v>
      </c>
      <c r="F2" s="3" t="s">
        <v>189</v>
      </c>
      <c r="G2" s="24" t="s">
        <v>191</v>
      </c>
      <c r="H2" s="24" t="s">
        <v>199</v>
      </c>
      <c r="I2" s="24" t="s">
        <v>216</v>
      </c>
      <c r="J2" s="24" t="s">
        <v>230</v>
      </c>
      <c r="K2" s="24" t="s">
        <v>234</v>
      </c>
      <c r="L2" s="24" t="s">
        <v>240</v>
      </c>
    </row>
    <row r="4" spans="1:15" x14ac:dyDescent="0.2">
      <c r="A4" s="9">
        <v>2009</v>
      </c>
      <c r="B4" s="7">
        <f>'Alton 02011001'!B9</f>
        <v>5063</v>
      </c>
      <c r="C4" s="7">
        <f>'Belmont 22039022'!B9</f>
        <v>16539</v>
      </c>
      <c r="D4" s="7">
        <f>'Campton 02067002'!B9</f>
        <v>17221</v>
      </c>
      <c r="E4">
        <f>'Gilford 02169053'!B9</f>
        <v>8400</v>
      </c>
      <c r="F4">
        <f>'Lincoln 02259090'!B9</f>
        <v>8296</v>
      </c>
      <c r="G4">
        <f>'Littleton 02265092'!B9</f>
        <v>5900</v>
      </c>
      <c r="H4">
        <f>'Meredith 02295022'!B9</f>
        <v>11169</v>
      </c>
      <c r="I4">
        <f>'Ossipee 02357021'!B9</f>
        <v>11127</v>
      </c>
      <c r="J4" s="9">
        <f>'Tamworth 02443001'!B9</f>
        <v>4772</v>
      </c>
      <c r="K4">
        <f>'Tilton 02451001'!B9</f>
        <v>27280</v>
      </c>
      <c r="L4">
        <f>'Wolfeboro 62493054'!B9</f>
        <v>6800</v>
      </c>
      <c r="N4" s="9">
        <v>2009</v>
      </c>
      <c r="O4">
        <f>SUM(B4:L4)</f>
        <v>122567</v>
      </c>
    </row>
    <row r="5" spans="1:15" x14ac:dyDescent="0.2">
      <c r="A5" s="9">
        <v>2010</v>
      </c>
      <c r="B5" s="7">
        <f>'Alton 02011001'!B10</f>
        <v>5404</v>
      </c>
      <c r="C5" s="7">
        <f>'Belmont 22039022'!B10</f>
        <v>17285</v>
      </c>
      <c r="D5" s="7">
        <f>'Campton 02067002'!B10</f>
        <v>17591</v>
      </c>
      <c r="E5">
        <f>'Gilford 02169053'!B10</f>
        <v>8436</v>
      </c>
      <c r="F5">
        <f>'Lincoln 02259090'!B10</f>
        <v>8498</v>
      </c>
      <c r="G5">
        <f>'Littleton 02265092'!B10</f>
        <v>6000</v>
      </c>
      <c r="H5">
        <f>'Meredith 02295022'!B10</f>
        <v>11632</v>
      </c>
      <c r="I5">
        <f>'Ossipee 02357021'!B10</f>
        <v>11417</v>
      </c>
      <c r="J5" s="9">
        <f>'Tamworth 02443001'!B10</f>
        <v>4938</v>
      </c>
      <c r="K5">
        <f>'Tilton 02451001'!B10</f>
        <v>26441</v>
      </c>
      <c r="L5">
        <f>'Wolfeboro 62493054'!B10</f>
        <v>7078</v>
      </c>
      <c r="N5" s="9">
        <v>2010</v>
      </c>
      <c r="O5">
        <f t="shared" ref="O5:O14" si="0">SUM(B5:L5)</f>
        <v>124720</v>
      </c>
    </row>
    <row r="6" spans="1:15" x14ac:dyDescent="0.2">
      <c r="A6" s="9">
        <v>2011</v>
      </c>
      <c r="B6" s="7">
        <f>'Alton 02011001'!B11</f>
        <v>5183</v>
      </c>
      <c r="C6" s="7">
        <f>'Belmont 22039022'!B11</f>
        <v>16586</v>
      </c>
      <c r="D6" s="7">
        <f>'Campton 02067002'!B11</f>
        <v>16920</v>
      </c>
      <c r="E6">
        <f>'Gilford 02169053'!B11</f>
        <v>8221</v>
      </c>
      <c r="F6">
        <f>'Lincoln 02259090'!B11</f>
        <v>8322</v>
      </c>
      <c r="G6">
        <f>'Littleton 02265092'!B11</f>
        <v>5800</v>
      </c>
      <c r="H6">
        <f>'Meredith 02295022'!B11</f>
        <v>11586</v>
      </c>
      <c r="I6">
        <f>'Ossipee 02357021'!B11</f>
        <v>11272</v>
      </c>
      <c r="J6" s="9">
        <f>'Tamworth 02443001'!B11</f>
        <v>4796</v>
      </c>
      <c r="K6">
        <f>'Tilton 02451001'!B11</f>
        <v>27159</v>
      </c>
      <c r="L6">
        <f>'Wolfeboro 62493054'!B11</f>
        <v>6837</v>
      </c>
      <c r="N6" s="9">
        <v>2011</v>
      </c>
      <c r="O6">
        <f t="shared" si="0"/>
        <v>122682</v>
      </c>
    </row>
    <row r="7" spans="1:15" x14ac:dyDescent="0.2">
      <c r="A7" s="9">
        <v>2012</v>
      </c>
      <c r="B7" s="7">
        <f>'Alton 02011001'!B12</f>
        <v>5160</v>
      </c>
      <c r="C7" s="7">
        <f>'Belmont 22039022'!B12</f>
        <v>16811</v>
      </c>
      <c r="D7" s="7">
        <f>'Campton 02067002'!B12</f>
        <v>16810</v>
      </c>
      <c r="E7">
        <f>'Gilford 02169053'!B12</f>
        <v>8201</v>
      </c>
      <c r="F7">
        <f>'Lincoln 02259090'!B12</f>
        <v>8298</v>
      </c>
      <c r="G7">
        <f>'Littleton 02265092'!B12</f>
        <v>5961</v>
      </c>
      <c r="H7">
        <f>'Meredith 02295022'!B12</f>
        <v>11595</v>
      </c>
      <c r="I7">
        <f>'Ossipee 02357021'!B12</f>
        <v>11277</v>
      </c>
      <c r="J7" s="9">
        <f>'Tamworth 02443001'!B12</f>
        <v>4791</v>
      </c>
      <c r="K7">
        <f>'Tilton 02451001'!B12</f>
        <v>27152</v>
      </c>
      <c r="L7">
        <f>'Wolfeboro 62493054'!B12</f>
        <v>6811</v>
      </c>
      <c r="N7" s="9">
        <v>2012</v>
      </c>
      <c r="O7">
        <f t="shared" si="0"/>
        <v>122867</v>
      </c>
    </row>
    <row r="8" spans="1:15" x14ac:dyDescent="0.2">
      <c r="A8" s="9">
        <v>2013</v>
      </c>
      <c r="B8" s="7">
        <f>'Alton 02011001'!B13</f>
        <v>5338</v>
      </c>
      <c r="C8" s="7">
        <f>'Belmont 22039022'!B13</f>
        <v>17160</v>
      </c>
      <c r="D8" s="7">
        <f>'Campton 02067002'!B13</f>
        <v>16960</v>
      </c>
      <c r="E8">
        <f>'Gilford 02169053'!B13</f>
        <v>8528</v>
      </c>
      <c r="F8">
        <f>'Lincoln 02259090'!B13</f>
        <v>8522</v>
      </c>
      <c r="G8">
        <f>'Littleton 02265092'!B13</f>
        <v>6370</v>
      </c>
      <c r="H8">
        <f>'Meredith 02295022'!B13</f>
        <v>11678</v>
      </c>
      <c r="I8">
        <f>'Ossipee 02357021'!B13</f>
        <v>11303</v>
      </c>
      <c r="J8" s="9">
        <f>'Tamworth 02443001'!B13</f>
        <v>4777</v>
      </c>
      <c r="K8">
        <f>'Tilton 02451001'!B13</f>
        <v>27326</v>
      </c>
      <c r="L8">
        <f>'Wolfeboro 62493054'!B13</f>
        <v>6794</v>
      </c>
      <c r="N8" s="9">
        <v>2013</v>
      </c>
      <c r="O8">
        <f t="shared" si="0"/>
        <v>124756</v>
      </c>
    </row>
    <row r="9" spans="1:15" x14ac:dyDescent="0.2">
      <c r="A9" s="9">
        <v>2014</v>
      </c>
      <c r="B9" s="7">
        <f>'Alton 02011001'!B14</f>
        <v>5472</v>
      </c>
      <c r="C9" s="7">
        <f>'Belmont 22039022'!B14</f>
        <v>17633</v>
      </c>
      <c r="D9" s="7">
        <f>'Campton 02067002'!B14</f>
        <v>17747</v>
      </c>
      <c r="E9">
        <f>'Gilford 02169053'!B14</f>
        <v>9125</v>
      </c>
      <c r="F9">
        <f>'Lincoln 02259090'!B14</f>
        <v>8587</v>
      </c>
      <c r="G9">
        <f>'Littleton 02265092'!B14</f>
        <v>6000</v>
      </c>
      <c r="H9">
        <f>'Meredith 02295022'!B14</f>
        <v>11658</v>
      </c>
      <c r="I9">
        <f>'Ossipee 02357021'!B14</f>
        <v>11428</v>
      </c>
      <c r="J9" s="9">
        <f>'Tamworth 02443001'!B14</f>
        <v>4909</v>
      </c>
      <c r="K9">
        <f>'Tilton 02451001'!B14</f>
        <v>27867</v>
      </c>
      <c r="L9">
        <f>'Wolfeboro 62493054'!B14</f>
        <v>6956</v>
      </c>
      <c r="N9" s="9">
        <v>2014</v>
      </c>
      <c r="O9">
        <f t="shared" si="0"/>
        <v>127382</v>
      </c>
    </row>
    <row r="10" spans="1:15" x14ac:dyDescent="0.2">
      <c r="A10" s="9">
        <v>2015</v>
      </c>
      <c r="B10" s="7">
        <f>'Alton 02011001'!B15</f>
        <v>5592</v>
      </c>
      <c r="C10" s="7">
        <f>'Belmont 22039022'!B15</f>
        <v>17737</v>
      </c>
      <c r="D10" s="7">
        <f>'Campton 02067002'!B15</f>
        <v>18482</v>
      </c>
      <c r="E10">
        <f>'Gilford 02169053'!B15</f>
        <v>9275</v>
      </c>
      <c r="F10">
        <f>'Lincoln 02259090'!B15</f>
        <v>8171</v>
      </c>
      <c r="G10">
        <f>'Littleton 02265092'!B15</f>
        <v>6329</v>
      </c>
      <c r="H10">
        <f>'Meredith 02295022'!B15</f>
        <v>12020</v>
      </c>
      <c r="I10">
        <f>'Ossipee 02357021'!B15</f>
        <v>11772</v>
      </c>
      <c r="J10" s="9">
        <f>'Tamworth 02443001'!B15</f>
        <v>5012</v>
      </c>
      <c r="K10">
        <f>'Tilton 02451001'!B15</f>
        <v>28857</v>
      </c>
      <c r="L10">
        <f>'Wolfeboro 62493054'!B15</f>
        <v>7024</v>
      </c>
      <c r="N10" s="9">
        <v>2015</v>
      </c>
      <c r="O10">
        <f t="shared" si="0"/>
        <v>130271</v>
      </c>
    </row>
    <row r="11" spans="1:15" x14ac:dyDescent="0.2">
      <c r="A11" s="9">
        <v>2016</v>
      </c>
      <c r="B11" s="7">
        <f>'Alton 02011001'!B16</f>
        <v>5802</v>
      </c>
      <c r="C11" s="7">
        <f>'Belmont 22039022'!B16</f>
        <v>18200</v>
      </c>
      <c r="D11" s="7">
        <f>'Campton 02067002'!B16</f>
        <v>18882</v>
      </c>
      <c r="E11">
        <f>'Gilford 02169053'!B16</f>
        <v>8927</v>
      </c>
      <c r="F11">
        <f>'Lincoln 02259090'!B16</f>
        <v>9432</v>
      </c>
      <c r="G11">
        <f>'Littleton 02265092'!B16</f>
        <v>6494</v>
      </c>
      <c r="H11">
        <f>'Meredith 02295022'!B16</f>
        <v>11976</v>
      </c>
      <c r="I11">
        <f>'Ossipee 02357021'!B16</f>
        <v>11984</v>
      </c>
      <c r="J11" s="9">
        <f>'Tamworth 02443001'!B16</f>
        <v>5108</v>
      </c>
      <c r="K11">
        <f>'Tilton 02451001'!B16</f>
        <v>29793</v>
      </c>
      <c r="L11">
        <f>'Wolfeboro 62493054'!B16</f>
        <v>7212</v>
      </c>
      <c r="N11" s="9">
        <v>2016</v>
      </c>
      <c r="O11">
        <f t="shared" si="0"/>
        <v>133810</v>
      </c>
    </row>
    <row r="12" spans="1:15" x14ac:dyDescent="0.2">
      <c r="A12" s="9">
        <v>2017</v>
      </c>
      <c r="B12" s="7">
        <f>'Alton 02011001'!B17</f>
        <v>5782</v>
      </c>
      <c r="C12" s="7">
        <f>'Belmont 22039022'!B17</f>
        <v>18142</v>
      </c>
      <c r="D12" s="7">
        <f>'Campton 02067002'!B17</f>
        <v>19553</v>
      </c>
      <c r="E12">
        <f>'Gilford 02169053'!B17</f>
        <v>8975</v>
      </c>
      <c r="F12">
        <f>'Lincoln 02259090'!B17</f>
        <v>9847</v>
      </c>
      <c r="G12">
        <f>'Littleton 02265092'!B17</f>
        <v>6663</v>
      </c>
      <c r="H12">
        <f>'Meredith 02295022'!B17</f>
        <v>12499</v>
      </c>
      <c r="I12">
        <f>'Ossipee 02357021'!B17</f>
        <v>12276</v>
      </c>
      <c r="J12" s="9">
        <f>'Tamworth 02443001'!B17</f>
        <v>5146</v>
      </c>
      <c r="K12">
        <f>'Tilton 02451001'!B17</f>
        <v>30432</v>
      </c>
      <c r="L12">
        <f>'Wolfeboro 62493054'!B17</f>
        <v>7244</v>
      </c>
      <c r="N12" s="9">
        <v>2017</v>
      </c>
      <c r="O12">
        <f t="shared" si="0"/>
        <v>136559</v>
      </c>
    </row>
    <row r="13" spans="1:15" x14ac:dyDescent="0.2">
      <c r="A13" s="9">
        <v>2018</v>
      </c>
      <c r="B13" s="7">
        <f>'Alton 02011001'!B18</f>
        <v>5775</v>
      </c>
      <c r="C13" s="7">
        <f>'Belmont 22039022'!B18</f>
        <v>17715</v>
      </c>
      <c r="D13" s="7">
        <f>'Campton 02067002'!B18</f>
        <v>19795</v>
      </c>
      <c r="E13">
        <f>'Gilford 02169053'!B18</f>
        <v>9159</v>
      </c>
      <c r="F13">
        <f>'Lincoln 02259090'!B18</f>
        <v>9888</v>
      </c>
      <c r="G13">
        <f>'Littleton 02265092'!B18</f>
        <v>6695</v>
      </c>
      <c r="H13">
        <f>'Meredith 02295022'!B18</f>
        <v>12480</v>
      </c>
      <c r="I13">
        <f>'Ossipee 02357021'!B18</f>
        <v>12178</v>
      </c>
      <c r="J13" s="9">
        <f>'Tamworth 02443001'!B18</f>
        <v>4987</v>
      </c>
      <c r="K13">
        <f>'Tilton 02451001'!B18</f>
        <v>30537</v>
      </c>
      <c r="L13">
        <f>'Wolfeboro 62493054'!B18</f>
        <v>7334</v>
      </c>
      <c r="N13" s="9">
        <v>2018</v>
      </c>
      <c r="O13">
        <f t="shared" si="0"/>
        <v>136543</v>
      </c>
    </row>
    <row r="14" spans="1:15" x14ac:dyDescent="0.2">
      <c r="A14" s="9">
        <v>2019</v>
      </c>
      <c r="B14" s="7">
        <f>'Alton 02011001'!B19</f>
        <v>5942</v>
      </c>
      <c r="C14" s="7">
        <f>'Belmont 22039022'!B19</f>
        <v>17663</v>
      </c>
      <c r="D14" s="7">
        <f>'Campton 02067002'!B19</f>
        <v>20187</v>
      </c>
      <c r="E14">
        <f>'Gilford 02169053'!B19</f>
        <v>9783</v>
      </c>
      <c r="F14">
        <f>'Lincoln 02259090'!B19</f>
        <v>10233</v>
      </c>
      <c r="G14">
        <f>'Littleton 02265092'!B19</f>
        <v>6910</v>
      </c>
      <c r="H14">
        <f>'Meredith 02295022'!B19</f>
        <v>12638</v>
      </c>
      <c r="I14">
        <f>'Ossipee 02357021'!B19</f>
        <v>12434</v>
      </c>
      <c r="J14" s="9">
        <f>'Tamworth 02443001'!B19</f>
        <v>5162</v>
      </c>
      <c r="K14">
        <f>'Tilton 02451001'!B19</f>
        <v>30744</v>
      </c>
      <c r="L14">
        <f>'Wolfeboro 62493054'!B19</f>
        <v>7490</v>
      </c>
      <c r="N14" s="9">
        <v>2019</v>
      </c>
      <c r="O14">
        <f t="shared" si="0"/>
        <v>139186</v>
      </c>
    </row>
    <row r="16" spans="1:15" x14ac:dyDescent="0.2">
      <c r="N16" s="9" t="s">
        <v>137</v>
      </c>
      <c r="O16" s="16">
        <f>((O14/O4)^(1/(N14-N4)))-1</f>
        <v>1.2796518486554165E-2</v>
      </c>
    </row>
    <row r="17" spans="14:15" x14ac:dyDescent="0.2">
      <c r="N17" s="19" t="s">
        <v>138</v>
      </c>
      <c r="O17" s="17">
        <v>1.3899999999999999E-2</v>
      </c>
    </row>
    <row r="18" spans="14:15" x14ac:dyDescent="0.2">
      <c r="N18" s="20" t="s">
        <v>140</v>
      </c>
      <c r="O18" s="18">
        <f>AVERAGE(O16:O17)</f>
        <v>1.3348259243277082E-2</v>
      </c>
    </row>
  </sheetData>
  <phoneticPr fontId="0" type="noConversion"/>
  <pageMargins left="0.75" right="0.75" top="1" bottom="1" header="0.5" footer="0.5"/>
  <pageSetup orientation="landscape" r:id="rId1"/>
  <headerFooter alignWithMargins="0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H18"/>
  <sheetViews>
    <sheetView topLeftCell="G1" workbookViewId="0">
      <selection activeCell="G1" sqref="G1"/>
    </sheetView>
  </sheetViews>
  <sheetFormatPr defaultRowHeight="12.75" x14ac:dyDescent="0.2"/>
  <cols>
    <col min="3" max="3" width="12.42578125" bestFit="1" customWidth="1"/>
  </cols>
  <sheetData>
    <row r="1" spans="1:8" s="3" customFormat="1" x14ac:dyDescent="0.2">
      <c r="A1" s="3">
        <v>4</v>
      </c>
      <c r="B1" s="3" t="s">
        <v>183</v>
      </c>
      <c r="C1" s="3" t="s">
        <v>183</v>
      </c>
      <c r="D1" s="3" t="s">
        <v>192</v>
      </c>
      <c r="E1" s="3" t="s">
        <v>221</v>
      </c>
    </row>
    <row r="2" spans="1:8" s="3" customFormat="1" x14ac:dyDescent="0.2">
      <c r="B2" s="24" t="s">
        <v>184</v>
      </c>
      <c r="C2" s="3" t="s">
        <v>185</v>
      </c>
      <c r="D2" s="3" t="s">
        <v>193</v>
      </c>
      <c r="E2" s="3" t="s">
        <v>222</v>
      </c>
      <c r="G2" s="3" t="s">
        <v>254</v>
      </c>
      <c r="H2" s="3" t="s">
        <v>247</v>
      </c>
    </row>
    <row r="3" spans="1:8" x14ac:dyDescent="0.2">
      <c r="B3" s="9"/>
    </row>
    <row r="4" spans="1:8" x14ac:dyDescent="0.2">
      <c r="A4" s="9">
        <v>2009</v>
      </c>
      <c r="B4" s="7">
        <f>'Lebanon 02253025'!B9</f>
        <v>19735</v>
      </c>
      <c r="C4">
        <f>'Lebanon 02253090'!B9</f>
        <v>38234</v>
      </c>
      <c r="D4">
        <f>'Lyme 02277021'!B9</f>
        <v>1750</v>
      </c>
      <c r="E4">
        <f>'Rumney 02395021'!B9</f>
        <v>6100</v>
      </c>
      <c r="G4" s="9">
        <v>2009</v>
      </c>
      <c r="H4">
        <f t="shared" ref="H4:H11" si="0">SUM(B4:E4)</f>
        <v>65819</v>
      </c>
    </row>
    <row r="5" spans="1:8" x14ac:dyDescent="0.2">
      <c r="A5" s="9">
        <v>2010</v>
      </c>
      <c r="B5" s="7">
        <f>'Lebanon 02253025'!B10</f>
        <v>19873</v>
      </c>
      <c r="C5">
        <f>'Lebanon 02253090'!B10</f>
        <v>38000</v>
      </c>
      <c r="D5">
        <f>'Lyme 02277021'!B10</f>
        <v>1759</v>
      </c>
      <c r="E5">
        <f>'Rumney 02395021'!B10</f>
        <v>6268</v>
      </c>
      <c r="G5" s="9">
        <v>2010</v>
      </c>
      <c r="H5">
        <f t="shared" si="0"/>
        <v>65900</v>
      </c>
    </row>
    <row r="6" spans="1:8" x14ac:dyDescent="0.2">
      <c r="A6" s="9">
        <v>2011</v>
      </c>
      <c r="B6" s="7">
        <f>'Lebanon 02253025'!B11</f>
        <v>19474</v>
      </c>
      <c r="C6" s="25">
        <f>(C5+C7)/2</f>
        <v>38500</v>
      </c>
      <c r="D6">
        <f>'Lyme 02277021'!B11</f>
        <v>1785</v>
      </c>
      <c r="E6">
        <f>'Rumney 02395021'!B11</f>
        <v>5908</v>
      </c>
      <c r="G6" s="9">
        <v>2011</v>
      </c>
      <c r="H6">
        <f t="shared" si="0"/>
        <v>65667</v>
      </c>
    </row>
    <row r="7" spans="1:8" x14ac:dyDescent="0.2">
      <c r="A7" s="9">
        <v>2012</v>
      </c>
      <c r="B7" s="7">
        <f>'Lebanon 02253025'!B12</f>
        <v>19856</v>
      </c>
      <c r="C7">
        <f>'Lebanon 02253090'!B12</f>
        <v>39000</v>
      </c>
      <c r="D7">
        <f>'Lyme 02277021'!B12</f>
        <v>1817</v>
      </c>
      <c r="E7">
        <f>'Rumney 02395021'!B12</f>
        <v>6134</v>
      </c>
      <c r="G7" s="9">
        <v>2012</v>
      </c>
      <c r="H7">
        <f t="shared" si="0"/>
        <v>66807</v>
      </c>
    </row>
    <row r="8" spans="1:8" x14ac:dyDescent="0.2">
      <c r="A8" s="9">
        <v>2013</v>
      </c>
      <c r="B8" s="7">
        <f>'Lebanon 02253025'!B13</f>
        <v>19112</v>
      </c>
      <c r="C8">
        <f>'Lebanon 02253090'!B13</f>
        <v>38048</v>
      </c>
      <c r="D8">
        <f>'Lyme 02277021'!B13</f>
        <v>1814</v>
      </c>
      <c r="E8">
        <f>'Rumney 02395021'!B13</f>
        <v>5640</v>
      </c>
      <c r="G8" s="9">
        <v>2013</v>
      </c>
      <c r="H8">
        <f t="shared" si="0"/>
        <v>64614</v>
      </c>
    </row>
    <row r="9" spans="1:8" x14ac:dyDescent="0.2">
      <c r="A9" s="9">
        <v>2014</v>
      </c>
      <c r="B9" s="7">
        <f>'Lebanon 02253025'!B14</f>
        <v>19096</v>
      </c>
      <c r="C9">
        <f>'Lebanon 02253090'!B14</f>
        <v>38726</v>
      </c>
      <c r="D9">
        <f>'Lyme 02277021'!B14</f>
        <v>1740</v>
      </c>
      <c r="E9">
        <f>'Rumney 02395021'!B14</f>
        <v>5871</v>
      </c>
      <c r="G9" s="9">
        <v>2014</v>
      </c>
      <c r="H9">
        <f t="shared" si="0"/>
        <v>65433</v>
      </c>
    </row>
    <row r="10" spans="1:8" x14ac:dyDescent="0.2">
      <c r="A10" s="9">
        <v>2015</v>
      </c>
      <c r="B10" s="7">
        <f>'Lebanon 02253025'!B15</f>
        <v>19146</v>
      </c>
      <c r="C10">
        <f>'Lebanon 02253090'!B15</f>
        <v>40866</v>
      </c>
      <c r="D10">
        <f>'Lyme 02277021'!B15</f>
        <v>1758</v>
      </c>
      <c r="E10">
        <f>'Rumney 02395021'!B15</f>
        <v>6026</v>
      </c>
      <c r="G10" s="9">
        <v>2015</v>
      </c>
      <c r="H10">
        <f t="shared" si="0"/>
        <v>67796</v>
      </c>
    </row>
    <row r="11" spans="1:8" x14ac:dyDescent="0.2">
      <c r="A11" s="9">
        <v>2016</v>
      </c>
      <c r="B11" s="7">
        <f>'Lebanon 02253025'!B16</f>
        <v>19358</v>
      </c>
      <c r="C11">
        <f>'Lebanon 02253090'!B16</f>
        <v>40979</v>
      </c>
      <c r="D11">
        <f>'Lyme 02277021'!B16</f>
        <v>1793</v>
      </c>
      <c r="E11">
        <f>'Rumney 02395021'!B16</f>
        <v>6092</v>
      </c>
      <c r="G11" s="9">
        <v>2016</v>
      </c>
      <c r="H11">
        <f t="shared" si="0"/>
        <v>68222</v>
      </c>
    </row>
    <row r="12" spans="1:8" x14ac:dyDescent="0.2">
      <c r="A12" s="9">
        <v>2017</v>
      </c>
      <c r="B12" s="7">
        <f>'Lebanon 02253025'!B17</f>
        <v>19256</v>
      </c>
      <c r="C12">
        <f>'Lebanon 02253090'!B17</f>
        <v>40700</v>
      </c>
      <c r="D12">
        <f>'Lyme 02277021'!B17</f>
        <v>1752</v>
      </c>
      <c r="E12">
        <f>'Rumney 02395021'!B17</f>
        <v>6230</v>
      </c>
      <c r="G12" s="9">
        <v>2017</v>
      </c>
      <c r="H12">
        <f>SUM(B12:E12)</f>
        <v>67938</v>
      </c>
    </row>
    <row r="13" spans="1:8" x14ac:dyDescent="0.2">
      <c r="A13" s="9">
        <v>2018</v>
      </c>
      <c r="B13" s="7">
        <f>'Lebanon 02253025'!B18</f>
        <v>19552</v>
      </c>
      <c r="C13">
        <f>'Lebanon 02253090'!B18</f>
        <v>42009</v>
      </c>
      <c r="D13">
        <f>'Lyme 02277021'!B18</f>
        <v>1709</v>
      </c>
      <c r="E13">
        <f>'Rumney 02395021'!B18</f>
        <v>6314</v>
      </c>
      <c r="G13" s="9">
        <v>2018</v>
      </c>
      <c r="H13">
        <f>SUM(B13:E13)</f>
        <v>69584</v>
      </c>
    </row>
    <row r="14" spans="1:8" x14ac:dyDescent="0.2">
      <c r="A14" s="9">
        <v>2019</v>
      </c>
      <c r="B14" s="7">
        <f>'Lebanon 02253025'!B19</f>
        <v>20106</v>
      </c>
      <c r="C14">
        <f>'Lebanon 02253090'!B19</f>
        <v>42639</v>
      </c>
      <c r="D14">
        <f>'Lyme 02277021'!B19</f>
        <v>1748</v>
      </c>
      <c r="E14">
        <f>'Rumney 02395021'!B19</f>
        <v>6366</v>
      </c>
      <c r="G14" s="9">
        <v>2019</v>
      </c>
      <c r="H14">
        <f>SUM(B14:E14)</f>
        <v>70859</v>
      </c>
    </row>
    <row r="16" spans="1:8" x14ac:dyDescent="0.2">
      <c r="G16" s="9" t="s">
        <v>137</v>
      </c>
      <c r="H16" s="16">
        <f>((H14/H4)^(1/(G14-G4)))-1</f>
        <v>7.4056307027610124E-3</v>
      </c>
    </row>
    <row r="17" spans="7:8" x14ac:dyDescent="0.2">
      <c r="G17" s="19" t="s">
        <v>138</v>
      </c>
      <c r="H17" s="17">
        <v>7.1000000000000004E-3</v>
      </c>
    </row>
    <row r="18" spans="7:8" x14ac:dyDescent="0.2">
      <c r="G18" s="20" t="s">
        <v>140</v>
      </c>
      <c r="H18" s="18">
        <f>AVERAGE(H16:H17)</f>
        <v>7.2528153513805064E-3</v>
      </c>
    </row>
  </sheetData>
  <phoneticPr fontId="0" type="noConversion"/>
  <pageMargins left="0.75" right="0.75" top="1" bottom="1" header="0.5" footer="0.5"/>
  <pageSetup orientation="landscape" r:id="rId1"/>
  <headerFooter alignWithMargins="0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18"/>
  <sheetViews>
    <sheetView topLeftCell="L1" workbookViewId="0">
      <selection activeCell="L1" sqref="L1"/>
    </sheetView>
  </sheetViews>
  <sheetFormatPr defaultRowHeight="12.75" x14ac:dyDescent="0.2"/>
  <cols>
    <col min="2" max="2" width="12" customWidth="1"/>
    <col min="4" max="4" width="11.85546875" customWidth="1"/>
    <col min="5" max="5" width="10.7109375" customWidth="1"/>
  </cols>
  <sheetData>
    <row r="1" spans="1:13" s="3" customFormat="1" x14ac:dyDescent="0.2">
      <c r="A1" s="3">
        <v>9</v>
      </c>
      <c r="B1" s="3" t="s">
        <v>155</v>
      </c>
      <c r="C1" s="3" t="s">
        <v>160</v>
      </c>
      <c r="D1" s="3" t="s">
        <v>173</v>
      </c>
      <c r="E1" s="3" t="s">
        <v>196</v>
      </c>
      <c r="F1" s="3" t="s">
        <v>208</v>
      </c>
      <c r="G1" s="3" t="s">
        <v>217</v>
      </c>
      <c r="H1" s="3" t="s">
        <v>227</v>
      </c>
      <c r="I1" s="3" t="s">
        <v>231</v>
      </c>
      <c r="J1" s="3" t="s">
        <v>235</v>
      </c>
      <c r="L1" s="3" t="s">
        <v>254</v>
      </c>
      <c r="M1" s="3" t="s">
        <v>247</v>
      </c>
    </row>
    <row r="2" spans="1:13" s="3" customFormat="1" x14ac:dyDescent="0.2">
      <c r="B2" s="24" t="s">
        <v>156</v>
      </c>
      <c r="C2" s="3" t="s">
        <v>161</v>
      </c>
      <c r="D2" s="3" t="s">
        <v>174</v>
      </c>
      <c r="E2" s="3" t="s">
        <v>197</v>
      </c>
      <c r="F2" s="3" t="s">
        <v>209</v>
      </c>
      <c r="G2" s="3" t="s">
        <v>218</v>
      </c>
      <c r="H2" s="3" t="s">
        <v>228</v>
      </c>
      <c r="I2" s="3" t="s">
        <v>232</v>
      </c>
      <c r="J2" s="3" t="s">
        <v>236</v>
      </c>
    </row>
    <row r="3" spans="1:13" x14ac:dyDescent="0.2">
      <c r="B3" s="9"/>
    </row>
    <row r="4" spans="1:13" x14ac:dyDescent="0.2">
      <c r="A4" s="9">
        <v>2009</v>
      </c>
      <c r="B4" s="7">
        <f>'Chesterfield 02087021'!B9</f>
        <v>11956</v>
      </c>
      <c r="C4">
        <f>'Claremont 02091001'!B9</f>
        <v>8969</v>
      </c>
      <c r="D4">
        <f>'Hillsborough 02217001'!B9</f>
        <v>5700</v>
      </c>
      <c r="E4">
        <f>'Marlborough 02287001'!B9</f>
        <v>9229</v>
      </c>
      <c r="F4">
        <f>'Newport 02339001'!B9</f>
        <v>3880</v>
      </c>
      <c r="G4">
        <f>'Rindge 62387052'!B9</f>
        <v>8053</v>
      </c>
      <c r="H4">
        <f>'Sutton 02439005'!B9</f>
        <v>17000</v>
      </c>
      <c r="I4">
        <f>'Temple 02445001'!B9</f>
        <v>7629</v>
      </c>
      <c r="J4">
        <f>'Warner 62463050'!B9</f>
        <v>3242</v>
      </c>
      <c r="L4" s="9">
        <v>2009</v>
      </c>
      <c r="M4">
        <f>SUM(B4:J4)</f>
        <v>75658</v>
      </c>
    </row>
    <row r="5" spans="1:13" x14ac:dyDescent="0.2">
      <c r="A5" s="9">
        <v>2010</v>
      </c>
      <c r="B5" s="7">
        <f>'Chesterfield 02087021'!B10</f>
        <v>11880</v>
      </c>
      <c r="C5">
        <f>'Claremont 02091001'!B10</f>
        <v>9210</v>
      </c>
      <c r="D5">
        <f>'Hillsborough 02217001'!B10</f>
        <v>6085</v>
      </c>
      <c r="E5">
        <f>'Marlborough 02287001'!B10</f>
        <v>9432</v>
      </c>
      <c r="F5">
        <f>'Newport 02339001'!B10</f>
        <v>3927</v>
      </c>
      <c r="G5">
        <f>'Rindge 62387052'!B10</f>
        <v>8090</v>
      </c>
      <c r="H5">
        <f>'Sutton 02439005'!B10</f>
        <v>17911</v>
      </c>
      <c r="I5">
        <f>'Temple 02445001'!B10</f>
        <v>7575</v>
      </c>
      <c r="J5">
        <f>'Warner 62463050'!B10</f>
        <v>3180</v>
      </c>
      <c r="L5" s="9">
        <v>2010</v>
      </c>
      <c r="M5">
        <f t="shared" ref="M5:M13" si="0">SUM(B5:J5)</f>
        <v>77290</v>
      </c>
    </row>
    <row r="6" spans="1:13" x14ac:dyDescent="0.2">
      <c r="A6" s="9">
        <v>2011</v>
      </c>
      <c r="B6" s="7">
        <f>'Chesterfield 02087021'!B11</f>
        <v>11499</v>
      </c>
      <c r="C6">
        <f>'Claremont 02091001'!B11</f>
        <v>8997</v>
      </c>
      <c r="D6">
        <f>'Hillsborough 02217001'!B11</f>
        <v>5759</v>
      </c>
      <c r="E6">
        <f>'Marlborough 02287001'!B11</f>
        <v>9234</v>
      </c>
      <c r="F6">
        <f>'Newport 02339001'!B11</f>
        <v>3778</v>
      </c>
      <c r="G6">
        <f>'Rindge 62387052'!B11</f>
        <v>7979</v>
      </c>
      <c r="H6">
        <f>'Sutton 02439005'!B11</f>
        <v>17691</v>
      </c>
      <c r="I6">
        <f>'Temple 02445001'!B11</f>
        <v>7223</v>
      </c>
      <c r="J6">
        <f>'Warner 62463050'!B11</f>
        <v>2944</v>
      </c>
      <c r="L6" s="9">
        <v>2011</v>
      </c>
      <c r="M6">
        <f t="shared" si="0"/>
        <v>75104</v>
      </c>
    </row>
    <row r="7" spans="1:13" x14ac:dyDescent="0.2">
      <c r="A7" s="9">
        <v>2012</v>
      </c>
      <c r="B7" s="7">
        <f>'Chesterfield 02087021'!B12</f>
        <v>11527</v>
      </c>
      <c r="C7">
        <f>'Claremont 02091001'!B12</f>
        <v>8959</v>
      </c>
      <c r="D7">
        <f>'Hillsborough 02217001'!B12</f>
        <v>5801</v>
      </c>
      <c r="E7">
        <f>'Marlborough 02287001'!B12</f>
        <v>9099</v>
      </c>
      <c r="F7">
        <f>'Newport 02339001'!B12</f>
        <v>3751</v>
      </c>
      <c r="G7">
        <f>'Rindge 62387052'!B12</f>
        <v>7859</v>
      </c>
      <c r="H7">
        <f>'Sutton 02439005'!B12</f>
        <v>17691</v>
      </c>
      <c r="I7">
        <f>'Temple 02445001'!B12</f>
        <v>7208</v>
      </c>
      <c r="J7">
        <f>'Warner 62463050'!B12</f>
        <v>2999</v>
      </c>
      <c r="L7" s="9">
        <v>2012</v>
      </c>
      <c r="M7">
        <f t="shared" si="0"/>
        <v>74894</v>
      </c>
    </row>
    <row r="8" spans="1:13" x14ac:dyDescent="0.2">
      <c r="A8" s="9">
        <v>2013</v>
      </c>
      <c r="B8" s="7">
        <f>'Chesterfield 02087021'!B13</f>
        <v>11824</v>
      </c>
      <c r="C8">
        <f>'Claremont 02091001'!B13</f>
        <v>8896</v>
      </c>
      <c r="D8">
        <f>'Hillsborough 02217001'!B13</f>
        <v>5898</v>
      </c>
      <c r="E8">
        <f>'Marlborough 02287001'!B13</f>
        <v>9066</v>
      </c>
      <c r="F8">
        <f>'Newport 02339001'!B13</f>
        <v>3718</v>
      </c>
      <c r="G8">
        <f>'Rindge 62387052'!B13</f>
        <v>7907</v>
      </c>
      <c r="H8">
        <f>'Sutton 02439005'!B13</f>
        <v>17796</v>
      </c>
      <c r="I8">
        <f>'Temple 02445001'!B13</f>
        <v>7229</v>
      </c>
      <c r="J8">
        <f>'Warner 62463050'!B13</f>
        <v>3046</v>
      </c>
      <c r="L8" s="9">
        <v>2013</v>
      </c>
      <c r="M8">
        <f t="shared" si="0"/>
        <v>75380</v>
      </c>
    </row>
    <row r="9" spans="1:13" x14ac:dyDescent="0.2">
      <c r="A9" s="9">
        <v>2014</v>
      </c>
      <c r="B9" s="7">
        <f>'Chesterfield 02087021'!B14</f>
        <v>12075</v>
      </c>
      <c r="C9">
        <f>'Claremont 02091001'!B14</f>
        <v>8639</v>
      </c>
      <c r="D9">
        <f>'Hillsborough 02217001'!B14</f>
        <v>5954</v>
      </c>
      <c r="E9">
        <f>'Marlborough 02287001'!B14</f>
        <v>9256</v>
      </c>
      <c r="F9">
        <f>'Newport 02339001'!B14</f>
        <v>3690</v>
      </c>
      <c r="G9">
        <f>'Rindge 62387052'!B14</f>
        <v>7932</v>
      </c>
      <c r="H9">
        <f>'Sutton 02439005'!B14</f>
        <v>18165</v>
      </c>
      <c r="I9">
        <f>'Temple 02445001'!B14</f>
        <v>7353</v>
      </c>
      <c r="J9">
        <f>'Warner 62463050'!B14</f>
        <v>3159</v>
      </c>
      <c r="L9" s="9">
        <v>2014</v>
      </c>
      <c r="M9">
        <f t="shared" si="0"/>
        <v>76223</v>
      </c>
    </row>
    <row r="10" spans="1:13" x14ac:dyDescent="0.2">
      <c r="A10" s="9">
        <v>2015</v>
      </c>
      <c r="B10" s="7">
        <f>'Chesterfield 02087021'!B15</f>
        <v>12167</v>
      </c>
      <c r="C10">
        <f>'Claremont 02091001'!B15</f>
        <v>9208</v>
      </c>
      <c r="D10">
        <f>'Hillsborough 02217001'!B15</f>
        <v>6299</v>
      </c>
      <c r="E10">
        <f>'Marlborough 02287001'!B15</f>
        <v>9487</v>
      </c>
      <c r="F10">
        <f>'Newport 02339001'!B15</f>
        <v>3770</v>
      </c>
      <c r="G10">
        <f>'Rindge 62387052'!B15</f>
        <v>8142</v>
      </c>
      <c r="H10">
        <f>'Sutton 02439005'!B15</f>
        <v>18628</v>
      </c>
      <c r="I10">
        <f>'Temple 02445001'!B15</f>
        <v>7389</v>
      </c>
      <c r="J10">
        <f>'Warner 62463050'!B15</f>
        <v>3225</v>
      </c>
      <c r="L10" s="9">
        <v>2015</v>
      </c>
      <c r="M10">
        <f t="shared" si="0"/>
        <v>78315</v>
      </c>
    </row>
    <row r="11" spans="1:13" x14ac:dyDescent="0.2">
      <c r="A11" s="9">
        <v>2016</v>
      </c>
      <c r="B11" s="7">
        <f>'Chesterfield 02087021'!B16</f>
        <v>12151</v>
      </c>
      <c r="C11">
        <f>'Claremont 02091001'!B16</f>
        <v>9480</v>
      </c>
      <c r="D11">
        <f>'Hillsborough 02217001'!B16</f>
        <v>6560</v>
      </c>
      <c r="E11">
        <f>'Marlborough 02287001'!B16</f>
        <v>9739</v>
      </c>
      <c r="F11">
        <f>'Newport 02339001'!B16</f>
        <v>3788</v>
      </c>
      <c r="G11">
        <f>'Rindge 62387052'!B16</f>
        <v>8114</v>
      </c>
      <c r="H11">
        <f>'Sutton 02439005'!B16</f>
        <v>18560</v>
      </c>
      <c r="I11">
        <f>'Temple 02445001'!B16</f>
        <v>7486</v>
      </c>
      <c r="J11">
        <f>'Warner 62463050'!B16</f>
        <v>3319</v>
      </c>
      <c r="L11" s="9">
        <v>2016</v>
      </c>
      <c r="M11">
        <f t="shared" si="0"/>
        <v>79197</v>
      </c>
    </row>
    <row r="12" spans="1:13" x14ac:dyDescent="0.2">
      <c r="A12" s="9">
        <v>2017</v>
      </c>
      <c r="B12" s="7">
        <f>'Chesterfield 02087021'!B17</f>
        <v>12326</v>
      </c>
      <c r="C12">
        <f>'Claremont 02091001'!B17</f>
        <v>9297</v>
      </c>
      <c r="D12">
        <f>'Hillsborough 02217001'!B17</f>
        <v>6742</v>
      </c>
      <c r="E12">
        <f>'Marlborough 02287001'!B17</f>
        <v>9824</v>
      </c>
      <c r="F12">
        <f>'Newport 02339001'!B17</f>
        <v>3823</v>
      </c>
      <c r="G12">
        <f>'Rindge 62387052'!B17</f>
        <v>8155</v>
      </c>
      <c r="H12">
        <f>'Sutton 02439005'!B17</f>
        <v>19299</v>
      </c>
      <c r="I12">
        <f>'Temple 02445001'!B17</f>
        <v>7499</v>
      </c>
      <c r="J12">
        <f>'Warner 62463050'!B17</f>
        <v>3387</v>
      </c>
      <c r="L12" s="9">
        <v>2017</v>
      </c>
      <c r="M12">
        <f t="shared" si="0"/>
        <v>80352</v>
      </c>
    </row>
    <row r="13" spans="1:13" x14ac:dyDescent="0.2">
      <c r="A13" s="9">
        <v>2018</v>
      </c>
      <c r="B13" s="7">
        <f>'Chesterfield 02087021'!B18</f>
        <v>12068</v>
      </c>
      <c r="C13">
        <f>'Claremont 02091001'!B18</f>
        <v>9317</v>
      </c>
      <c r="D13">
        <f>'Hillsborough 02217001'!B18</f>
        <v>6614</v>
      </c>
      <c r="E13">
        <f>'Marlborough 02287001'!B18</f>
        <v>9669</v>
      </c>
      <c r="F13">
        <f>'Newport 02339001'!B18</f>
        <v>3836</v>
      </c>
      <c r="G13">
        <f>'Rindge 62387052'!B18</f>
        <v>8237</v>
      </c>
      <c r="H13">
        <f>'Sutton 02439005'!B18</f>
        <v>19481</v>
      </c>
      <c r="I13">
        <f>'Temple 02445001'!B18</f>
        <v>7418</v>
      </c>
      <c r="J13">
        <f>'Warner 62463050'!B18</f>
        <v>3380</v>
      </c>
      <c r="L13" s="9">
        <v>2018</v>
      </c>
      <c r="M13">
        <f t="shared" si="0"/>
        <v>80020</v>
      </c>
    </row>
    <row r="14" spans="1:13" x14ac:dyDescent="0.2">
      <c r="A14" s="9">
        <v>2019</v>
      </c>
      <c r="B14" s="7">
        <f>'Chesterfield 02087021'!B19</f>
        <v>11993</v>
      </c>
      <c r="C14">
        <f>'Claremont 02091001'!B19</f>
        <v>9379</v>
      </c>
      <c r="D14">
        <f>'Hillsborough 02217001'!B19</f>
        <v>6316</v>
      </c>
      <c r="E14">
        <f>'Marlborough 02287001'!B19</f>
        <v>9701</v>
      </c>
      <c r="F14">
        <f>'Newport 02339001'!B19</f>
        <v>3897</v>
      </c>
      <c r="G14">
        <f>'Rindge 62387052'!B19</f>
        <v>8319</v>
      </c>
      <c r="H14">
        <f>'Sutton 02439005'!B19</f>
        <v>19418</v>
      </c>
      <c r="I14">
        <f>'Temple 02445001'!B19</f>
        <v>7538</v>
      </c>
      <c r="J14">
        <f>'Warner 62463050'!B19</f>
        <v>3428</v>
      </c>
      <c r="L14" s="9">
        <v>2019</v>
      </c>
      <c r="M14">
        <f>SUM(B14:J14)</f>
        <v>79989</v>
      </c>
    </row>
    <row r="16" spans="1:13" x14ac:dyDescent="0.2">
      <c r="L16" s="9" t="s">
        <v>137</v>
      </c>
      <c r="M16" s="16">
        <f>((M14/M4)^(1/(L14-L4)))-1</f>
        <v>5.582116314452934E-3</v>
      </c>
    </row>
    <row r="17" spans="12:13" x14ac:dyDescent="0.2">
      <c r="L17" s="19" t="s">
        <v>138</v>
      </c>
      <c r="M17" s="17">
        <v>7.0000000000000001E-3</v>
      </c>
    </row>
    <row r="18" spans="12:13" x14ac:dyDescent="0.2">
      <c r="L18" s="20" t="s">
        <v>140</v>
      </c>
      <c r="M18" s="18">
        <f>AVERAGE(M16:M17)</f>
        <v>6.2910581572264666E-3</v>
      </c>
    </row>
  </sheetData>
  <phoneticPr fontId="0" type="noConversion"/>
  <pageMargins left="0.75" right="0.75" top="1" bottom="1" header="0.5" footer="0.5"/>
  <pageSetup orientation="landscape" r:id="rId1"/>
  <headerFooter alignWithMargins="0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L25"/>
  <sheetViews>
    <sheetView topLeftCell="AK1" workbookViewId="0">
      <selection activeCell="AK1" sqref="AK1"/>
    </sheetView>
  </sheetViews>
  <sheetFormatPr defaultRowHeight="12.75" x14ac:dyDescent="0.2"/>
  <cols>
    <col min="5" max="5" width="10.140625" customWidth="1"/>
    <col min="6" max="6" width="10" customWidth="1"/>
    <col min="7" max="7" width="9.7109375" customWidth="1"/>
    <col min="23" max="23" width="10.5703125" customWidth="1"/>
    <col min="29" max="29" width="11.140625" customWidth="1"/>
    <col min="30" max="30" width="9.7109375" customWidth="1"/>
  </cols>
  <sheetData>
    <row r="1" spans="1:38" x14ac:dyDescent="0.2">
      <c r="B1" s="4" t="s">
        <v>248</v>
      </c>
      <c r="C1" s="28"/>
      <c r="D1" s="28"/>
      <c r="E1" s="28"/>
      <c r="AI1" s="26"/>
      <c r="AJ1" s="26"/>
      <c r="AK1" s="26"/>
      <c r="AL1" s="27"/>
    </row>
    <row r="2" spans="1:38" x14ac:dyDescent="0.2">
      <c r="B2" s="28"/>
      <c r="C2" s="28"/>
      <c r="D2" s="28"/>
      <c r="E2" s="28"/>
      <c r="AI2" s="26"/>
      <c r="AJ2" s="26"/>
      <c r="AK2" s="26"/>
      <c r="AL2" s="27"/>
    </row>
    <row r="3" spans="1:38" x14ac:dyDescent="0.2">
      <c r="B3" s="28"/>
      <c r="C3" s="28"/>
      <c r="D3" s="28"/>
      <c r="E3" s="28"/>
      <c r="AI3" s="26"/>
      <c r="AJ3" s="26"/>
      <c r="AK3" s="26"/>
      <c r="AL3" s="27"/>
    </row>
    <row r="4" spans="1:38" ht="13.5" customHeight="1" x14ac:dyDescent="0.2">
      <c r="B4" s="28"/>
      <c r="C4" s="28"/>
      <c r="D4" s="28"/>
      <c r="E4" s="28"/>
    </row>
    <row r="5" spans="1:38" x14ac:dyDescent="0.2">
      <c r="B5" s="28"/>
      <c r="C5" s="28"/>
      <c r="D5" s="28"/>
      <c r="E5" s="28"/>
    </row>
    <row r="7" spans="1:38" s="3" customFormat="1" x14ac:dyDescent="0.2">
      <c r="A7" s="3">
        <v>34</v>
      </c>
      <c r="B7" s="3" t="s">
        <v>145</v>
      </c>
      <c r="C7" s="3" t="s">
        <v>149</v>
      </c>
      <c r="D7" s="3" t="s">
        <v>153</v>
      </c>
      <c r="E7" s="3" t="s">
        <v>157</v>
      </c>
      <c r="F7" s="3" t="s">
        <v>157</v>
      </c>
      <c r="G7" s="3" t="s">
        <v>162</v>
      </c>
      <c r="H7" s="3" t="s">
        <v>162</v>
      </c>
      <c r="I7" s="3" t="s">
        <v>162</v>
      </c>
      <c r="J7" s="3" t="s">
        <v>162</v>
      </c>
      <c r="K7" s="3" t="s">
        <v>162</v>
      </c>
      <c r="L7" s="3" t="s">
        <v>245</v>
      </c>
      <c r="M7" s="3" t="s">
        <v>245</v>
      </c>
      <c r="N7" s="3" t="s">
        <v>167</v>
      </c>
      <c r="O7" s="3" t="s">
        <v>256</v>
      </c>
      <c r="P7" s="3" t="s">
        <v>171</v>
      </c>
      <c r="Q7" s="3" t="s">
        <v>171</v>
      </c>
      <c r="R7" s="3" t="s">
        <v>171</v>
      </c>
      <c r="S7" s="3" t="s">
        <v>242</v>
      </c>
      <c r="T7" s="3" t="s">
        <v>175</v>
      </c>
      <c r="U7" s="3" t="s">
        <v>177</v>
      </c>
      <c r="V7" s="3" t="s">
        <v>186</v>
      </c>
      <c r="W7" s="3" t="s">
        <v>194</v>
      </c>
      <c r="X7" s="3" t="s">
        <v>200</v>
      </c>
      <c r="Y7" s="3" t="s">
        <v>202</v>
      </c>
      <c r="Z7" s="3" t="s">
        <v>204</v>
      </c>
      <c r="AA7" s="3" t="s">
        <v>204</v>
      </c>
      <c r="AB7" s="3" t="s">
        <v>206</v>
      </c>
      <c r="AC7" s="3" t="s">
        <v>210</v>
      </c>
      <c r="AD7" s="3" t="s">
        <v>213</v>
      </c>
      <c r="AE7" s="3" t="s">
        <v>219</v>
      </c>
      <c r="AF7" s="3" t="s">
        <v>223</v>
      </c>
      <c r="AG7" s="3" t="s">
        <v>225</v>
      </c>
      <c r="AH7" s="3" t="s">
        <v>237</v>
      </c>
      <c r="AI7" s="3" t="s">
        <v>237</v>
      </c>
      <c r="AK7" s="3" t="s">
        <v>254</v>
      </c>
      <c r="AL7" s="24" t="s">
        <v>247</v>
      </c>
    </row>
    <row r="8" spans="1:38" s="24" customFormat="1" x14ac:dyDescent="0.2">
      <c r="B8" s="24" t="s">
        <v>146</v>
      </c>
      <c r="C8" s="24" t="s">
        <v>150</v>
      </c>
      <c r="D8" s="24" t="s">
        <v>154</v>
      </c>
      <c r="E8" s="24" t="s">
        <v>158</v>
      </c>
      <c r="F8" s="24" t="s">
        <v>159</v>
      </c>
      <c r="G8" s="24" t="s">
        <v>163</v>
      </c>
      <c r="H8" s="24" t="s">
        <v>164</v>
      </c>
      <c r="I8" s="24" t="s">
        <v>165</v>
      </c>
      <c r="J8" s="24" t="s">
        <v>166</v>
      </c>
      <c r="K8" s="24" t="s">
        <v>287</v>
      </c>
      <c r="L8" s="24" t="s">
        <v>252</v>
      </c>
      <c r="M8" s="24" t="s">
        <v>246</v>
      </c>
      <c r="N8" s="24" t="s">
        <v>168</v>
      </c>
      <c r="O8" s="24" t="s">
        <v>281</v>
      </c>
      <c r="P8" s="24" t="s">
        <v>172</v>
      </c>
      <c r="Q8" s="24" t="s">
        <v>244</v>
      </c>
      <c r="R8" s="24" t="s">
        <v>282</v>
      </c>
      <c r="S8" s="24" t="s">
        <v>243</v>
      </c>
      <c r="T8" s="24" t="s">
        <v>176</v>
      </c>
      <c r="U8" s="24" t="s">
        <v>178</v>
      </c>
      <c r="V8" s="24" t="s">
        <v>187</v>
      </c>
      <c r="W8" s="24" t="s">
        <v>195</v>
      </c>
      <c r="X8" s="24" t="s">
        <v>201</v>
      </c>
      <c r="Y8" s="24" t="s">
        <v>203</v>
      </c>
      <c r="Z8" s="24" t="s">
        <v>205</v>
      </c>
      <c r="AA8" s="24" t="s">
        <v>283</v>
      </c>
      <c r="AB8" s="24" t="s">
        <v>207</v>
      </c>
      <c r="AC8" s="24" t="s">
        <v>211</v>
      </c>
      <c r="AD8" s="24" t="s">
        <v>214</v>
      </c>
      <c r="AE8" s="24" t="s">
        <v>220</v>
      </c>
      <c r="AF8" s="24" t="s">
        <v>224</v>
      </c>
      <c r="AG8" s="24" t="s">
        <v>226</v>
      </c>
      <c r="AH8" s="24" t="s">
        <v>238</v>
      </c>
      <c r="AI8" s="24" t="s">
        <v>239</v>
      </c>
    </row>
    <row r="9" spans="1:38" x14ac:dyDescent="0.2">
      <c r="B9" s="9"/>
    </row>
    <row r="10" spans="1:38" x14ac:dyDescent="0.2">
      <c r="A10" s="9">
        <v>2009</v>
      </c>
      <c r="B10" s="7">
        <f>'Bedford 02037090'!B9</f>
        <v>47348</v>
      </c>
      <c r="C10" s="7">
        <f>'Bow 02051003'!B9</f>
        <v>8727</v>
      </c>
      <c r="D10" s="7">
        <f>'Candia 02071090'!B9</f>
        <v>36780</v>
      </c>
      <c r="E10" s="7">
        <f>'Chichester 02089001'!B9</f>
        <v>13263</v>
      </c>
      <c r="F10">
        <f>'Chichester 02089002'!B9</f>
        <v>17251</v>
      </c>
      <c r="G10">
        <f>'Concord 62099056'!B9</f>
        <v>16054</v>
      </c>
      <c r="H10">
        <f>'Concord 02099091'!B9</f>
        <v>43000</v>
      </c>
      <c r="I10">
        <f>'Concord 02099092'!B9</f>
        <v>72000</v>
      </c>
      <c r="J10">
        <f>'Concord 02099103'!B9</f>
        <v>39000</v>
      </c>
      <c r="K10" s="25">
        <v>10573</v>
      </c>
      <c r="L10" s="1">
        <f>'Dover 02125001'!B9</f>
        <v>13500</v>
      </c>
      <c r="M10">
        <f>'Dover 02125090'!B9</f>
        <v>35687</v>
      </c>
      <c r="N10">
        <f>'Durham 02133021'!B9</f>
        <v>16830</v>
      </c>
      <c r="O10">
        <f>'Exeter 02153001'!B9</f>
        <v>40000</v>
      </c>
      <c r="P10">
        <f>'Hampton 02197002'!B9</f>
        <v>8900</v>
      </c>
      <c r="Q10">
        <f>'Hampton 02197090'!B9</f>
        <v>61166</v>
      </c>
      <c r="R10">
        <f>'Hampton 82197076'!B9</f>
        <v>21000</v>
      </c>
      <c r="S10">
        <f>'Hooksett 02225091'!B9</f>
        <v>66502</v>
      </c>
      <c r="T10">
        <f>'Hopkinton 02227001'!B9</f>
        <v>36000</v>
      </c>
      <c r="U10">
        <f>'Hudson 02229022'!B9</f>
        <v>41084</v>
      </c>
      <c r="V10">
        <f>'Lee 02255001'!B9</f>
        <v>13372</v>
      </c>
      <c r="W10">
        <f>'Manchester 02285092'!B9</f>
        <v>58000</v>
      </c>
      <c r="X10">
        <f>'Merrimack 02297001'!B9</f>
        <v>13000</v>
      </c>
      <c r="Y10">
        <f>'Milford 02303001'!B9</f>
        <v>31000</v>
      </c>
      <c r="Z10">
        <f>'Nashua 02315051'!B9</f>
        <v>34396</v>
      </c>
      <c r="AA10">
        <f>'Nashua 62315281'!B9</f>
        <v>117000</v>
      </c>
      <c r="AB10">
        <f>'Newington 02331001'!B9</f>
        <v>68000</v>
      </c>
      <c r="AC10">
        <f>'No Hampton 02345001'!B9</f>
        <v>16953</v>
      </c>
      <c r="AD10">
        <f>'Northwood 02349001'!B9</f>
        <v>9100</v>
      </c>
      <c r="AE10">
        <f>'Rochester 02389090'!B9</f>
        <v>22276</v>
      </c>
      <c r="AF10">
        <f>'Salem 02399090'!B9</f>
        <v>106542</v>
      </c>
      <c r="AG10">
        <f>'Seabrook 02409003'!B9</f>
        <v>87000</v>
      </c>
      <c r="AH10">
        <f>'Windham 02489001'!B9</f>
        <v>11932</v>
      </c>
      <c r="AI10">
        <f>'Windham 02489002'!B9</f>
        <v>70712</v>
      </c>
      <c r="AK10" s="9">
        <v>2009</v>
      </c>
      <c r="AL10">
        <f>SUM(B10:AI10)</f>
        <v>1303948</v>
      </c>
    </row>
    <row r="11" spans="1:38" x14ac:dyDescent="0.2">
      <c r="A11" s="9">
        <v>2010</v>
      </c>
      <c r="B11" s="7">
        <f>'Bedford 02037090'!B10</f>
        <v>48377</v>
      </c>
      <c r="C11" s="7">
        <f>'Bow 02051003'!B10</f>
        <v>8696</v>
      </c>
      <c r="D11" s="7">
        <f>'Candia 02071090'!B10</f>
        <v>37433</v>
      </c>
      <c r="E11" s="7">
        <f>'Chichester 02089001'!B10</f>
        <v>13678</v>
      </c>
      <c r="F11">
        <f>'Chichester 02089002'!B10</f>
        <v>17325</v>
      </c>
      <c r="G11">
        <f>'Concord 62099056'!B10</f>
        <v>16371</v>
      </c>
      <c r="H11">
        <f>'Concord 02099091'!B10</f>
        <v>44153</v>
      </c>
      <c r="I11">
        <f>'Concord 02099092'!B10</f>
        <v>72644</v>
      </c>
      <c r="J11">
        <f>'Concord 02099103'!B10</f>
        <v>38371</v>
      </c>
      <c r="K11">
        <f>'Concord 72099278'!B10</f>
        <v>10146</v>
      </c>
      <c r="L11" s="1">
        <f>'Dover 02125001'!B10</f>
        <v>13567</v>
      </c>
      <c r="M11">
        <f>'Dover 02125090'!B10</f>
        <v>36127</v>
      </c>
      <c r="N11">
        <f>'Durham 02133021'!B10</f>
        <v>16682</v>
      </c>
      <c r="O11">
        <f>'Exeter 02153001'!B10</f>
        <v>39804</v>
      </c>
      <c r="P11">
        <f>'Hampton 02197002'!B10</f>
        <v>8211</v>
      </c>
      <c r="Q11">
        <f>'Hampton 02197090'!B10</f>
        <v>61950</v>
      </c>
      <c r="R11">
        <f>'Hampton 82197076'!B10</f>
        <v>21313</v>
      </c>
      <c r="S11">
        <f>'Hooksett 02225091'!B10</f>
        <v>68103</v>
      </c>
      <c r="T11">
        <f>'Hopkinton 02227001'!B10</f>
        <v>36000</v>
      </c>
      <c r="U11">
        <f>'Hudson 02229022'!B10</f>
        <v>42255</v>
      </c>
      <c r="V11">
        <f>'Lee 02255001'!B10</f>
        <v>13686</v>
      </c>
      <c r="W11">
        <f>'Manchester 02285092'!B10</f>
        <v>59000</v>
      </c>
      <c r="X11">
        <f>'Merrimack 02297001'!B10</f>
        <v>12455</v>
      </c>
      <c r="Y11">
        <f>'Milford 02303001'!B10</f>
        <v>30889</v>
      </c>
      <c r="Z11">
        <f>'Nashua 02315051'!B10</f>
        <v>35000</v>
      </c>
      <c r="AA11">
        <f>'Nashua 62315281'!B10</f>
        <v>120000</v>
      </c>
      <c r="AB11">
        <f>'Newington 02331001'!B10</f>
        <v>67491</v>
      </c>
      <c r="AC11">
        <f>'No Hampton 02345001'!B10</f>
        <v>16970</v>
      </c>
      <c r="AD11">
        <f>'Northwood 02349001'!B10</f>
        <v>9458</v>
      </c>
      <c r="AE11">
        <f>'Rochester 02389090'!B10</f>
        <v>22348</v>
      </c>
      <c r="AF11">
        <f>'Salem 02399090'!B10</f>
        <v>105293</v>
      </c>
      <c r="AG11">
        <f>'Seabrook 02409003'!B10</f>
        <v>85591</v>
      </c>
      <c r="AH11">
        <f>'Windham 02489001'!B10</f>
        <v>12000</v>
      </c>
      <c r="AI11">
        <f>'Windham 02489002'!B10</f>
        <v>70864</v>
      </c>
      <c r="AK11" s="9">
        <v>2010</v>
      </c>
      <c r="AL11">
        <f t="shared" ref="AL11:AL20" si="0">SUM(B11:AI11)</f>
        <v>1312251</v>
      </c>
    </row>
    <row r="12" spans="1:38" x14ac:dyDescent="0.2">
      <c r="A12" s="9">
        <v>2011</v>
      </c>
      <c r="B12" s="7">
        <f>'Bedford 02037090'!B11</f>
        <v>48063</v>
      </c>
      <c r="C12" s="7">
        <f>'Bow 02051003'!B11</f>
        <v>8471</v>
      </c>
      <c r="D12" s="7">
        <f>'Candia 02071090'!B11</f>
        <v>36990</v>
      </c>
      <c r="E12" s="7">
        <f>'Chichester 02089001'!B11</f>
        <v>13307</v>
      </c>
      <c r="F12">
        <f>'Chichester 02089002'!B11</f>
        <v>16792</v>
      </c>
      <c r="G12">
        <f>'Concord 62099056'!B11</f>
        <v>16026</v>
      </c>
      <c r="H12">
        <f>'Concord 02099091'!B11</f>
        <v>43127</v>
      </c>
      <c r="I12">
        <f>'Concord 02099092'!B11</f>
        <v>71180</v>
      </c>
      <c r="J12">
        <f>'Concord 02099103'!B11</f>
        <v>37664</v>
      </c>
      <c r="K12">
        <f>'Concord 72099278'!B11</f>
        <v>9701</v>
      </c>
      <c r="L12" s="1">
        <f>'Dover 02125001'!B11</f>
        <v>13024</v>
      </c>
      <c r="M12">
        <f>'Dover 02125090'!B11</f>
        <v>35623</v>
      </c>
      <c r="N12">
        <f>'Durham 02133021'!B11</f>
        <v>16000</v>
      </c>
      <c r="O12">
        <f>'Exeter 02153001'!B11</f>
        <v>39375</v>
      </c>
      <c r="P12">
        <f>'Hampton 02197002'!B11</f>
        <v>8485</v>
      </c>
      <c r="Q12">
        <f>'Hampton 02197090'!B11</f>
        <v>60860</v>
      </c>
      <c r="R12">
        <f>'Hampton 82197076'!B11</f>
        <v>20000</v>
      </c>
      <c r="S12">
        <f>'Hooksett 02225091'!B11</f>
        <v>67133</v>
      </c>
      <c r="T12">
        <f>'Hopkinton 02227001'!B11</f>
        <v>36405</v>
      </c>
      <c r="U12">
        <f>'Hudson 02229022'!B11</f>
        <v>42183</v>
      </c>
      <c r="V12">
        <f>'Lee 02255001'!B11</f>
        <v>13437</v>
      </c>
      <c r="W12">
        <f>'Manchester 02285092'!B11</f>
        <v>57000</v>
      </c>
      <c r="X12">
        <f>'Merrimack 02297001'!B11</f>
        <v>12378</v>
      </c>
      <c r="Y12">
        <f>'Milford 02303001'!B11</f>
        <v>30130</v>
      </c>
      <c r="Z12">
        <f>'Nashua 02315051'!B11</f>
        <v>34000</v>
      </c>
      <c r="AA12">
        <f>'Nashua 62315281'!B11</f>
        <v>114349</v>
      </c>
      <c r="AB12">
        <f>'Newington 02331001'!B11</f>
        <v>66177</v>
      </c>
      <c r="AC12">
        <f>'No Hampton 02345001'!B11</f>
        <v>17000</v>
      </c>
      <c r="AD12">
        <f>'Northwood 02349001'!B11</f>
        <v>9056</v>
      </c>
      <c r="AE12">
        <f>'Rochester 02389090'!B11</f>
        <v>22409</v>
      </c>
      <c r="AF12">
        <f>'Salem 02399090'!B11</f>
        <v>100000</v>
      </c>
      <c r="AG12">
        <f>'Seabrook 02409003'!B11</f>
        <v>84865</v>
      </c>
      <c r="AH12">
        <f>'Windham 02489001'!B11</f>
        <v>11000</v>
      </c>
      <c r="AI12">
        <f>'Windham 02489002'!B11</f>
        <v>67614</v>
      </c>
      <c r="AK12" s="9">
        <v>2011</v>
      </c>
      <c r="AL12">
        <f t="shared" si="0"/>
        <v>1279824</v>
      </c>
    </row>
    <row r="13" spans="1:38" x14ac:dyDescent="0.2">
      <c r="A13" s="9">
        <v>2012</v>
      </c>
      <c r="B13" s="7">
        <f>'Bedford 02037090'!B12</f>
        <v>42622</v>
      </c>
      <c r="C13" s="7">
        <f>'Bow 02051003'!B12</f>
        <v>8498</v>
      </c>
      <c r="D13" s="7">
        <f>'Candia 02071090'!B12</f>
        <v>36818</v>
      </c>
      <c r="E13" s="7">
        <f>'Chichester 02089001'!B12</f>
        <v>13137</v>
      </c>
      <c r="F13">
        <f>'Chichester 02089002'!B12</f>
        <v>16509</v>
      </c>
      <c r="G13">
        <f>'Concord 62099056'!B12</f>
        <v>16095</v>
      </c>
      <c r="H13">
        <f>'Concord 02099091'!B12</f>
        <v>42501</v>
      </c>
      <c r="I13">
        <f>'Concord 02099092'!B12</f>
        <v>70046</v>
      </c>
      <c r="J13">
        <f>'Concord 02099103'!B12</f>
        <v>37388</v>
      </c>
      <c r="K13">
        <f>'Concord 72099278'!B12</f>
        <v>9974</v>
      </c>
      <c r="L13" s="1">
        <f>'Dover 02125001'!B12</f>
        <v>12639</v>
      </c>
      <c r="M13">
        <f>'Dover 02125090'!B12</f>
        <v>36018</v>
      </c>
      <c r="N13">
        <f>'Durham 02133021'!B12</f>
        <v>16152</v>
      </c>
      <c r="O13">
        <f>'Exeter 02153001'!B12</f>
        <v>40319</v>
      </c>
      <c r="P13">
        <f>'Hampton 02197002'!B12</f>
        <v>8594</v>
      </c>
      <c r="Q13">
        <f>'Hampton 02197090'!B12</f>
        <v>61139</v>
      </c>
      <c r="R13">
        <f>'Hampton 82197076'!B12</f>
        <v>20667</v>
      </c>
      <c r="S13">
        <f>'Hooksett 02225091'!B12</f>
        <v>66344</v>
      </c>
      <c r="T13">
        <f>'Hopkinton 02227001'!B12</f>
        <v>35873</v>
      </c>
      <c r="U13">
        <f>'Hudson 02229022'!B12</f>
        <v>42215</v>
      </c>
      <c r="V13">
        <f>'Lee 02255001'!B12</f>
        <v>13507</v>
      </c>
      <c r="W13">
        <f>'Manchester 02285092'!B12</f>
        <v>60898</v>
      </c>
      <c r="X13">
        <f>'Merrimack 02297001'!B12</f>
        <v>12670</v>
      </c>
      <c r="Y13">
        <f>'Milford 02303001'!B12</f>
        <v>29968</v>
      </c>
      <c r="Z13">
        <f>'Nashua 02315051'!B12</f>
        <v>33244</v>
      </c>
      <c r="AA13">
        <f>'Nashua 62315281'!B12</f>
        <v>116405</v>
      </c>
      <c r="AB13">
        <f>'Newington 02331001'!B12</f>
        <v>66537</v>
      </c>
      <c r="AC13">
        <f>'No Hampton 02345001'!B12</f>
        <v>16434</v>
      </c>
      <c r="AD13">
        <f>'Northwood 02349001'!B12</f>
        <v>9077</v>
      </c>
      <c r="AE13">
        <f>'Rochester 02389090'!B12</f>
        <v>22923</v>
      </c>
      <c r="AF13">
        <f>'Salem 02399090'!B12</f>
        <v>103891</v>
      </c>
      <c r="AG13">
        <f>'Seabrook 02409003'!B12</f>
        <v>85328</v>
      </c>
      <c r="AH13">
        <f>'Windham 02489001'!B12</f>
        <v>10978</v>
      </c>
      <c r="AI13">
        <f>'Windham 02489002'!B12</f>
        <v>68906</v>
      </c>
      <c r="AK13" s="9">
        <v>2012</v>
      </c>
      <c r="AL13">
        <f t="shared" si="0"/>
        <v>1284314</v>
      </c>
    </row>
    <row r="14" spans="1:38" x14ac:dyDescent="0.2">
      <c r="A14" s="9">
        <v>2013</v>
      </c>
      <c r="B14" s="7">
        <f>'Bedford 02037090'!B13</f>
        <v>43150</v>
      </c>
      <c r="C14" s="7">
        <f>'Bow 02051003'!B13</f>
        <v>8515</v>
      </c>
      <c r="D14" s="7">
        <f>'Candia 02071090'!B13</f>
        <v>36628</v>
      </c>
      <c r="E14" s="7">
        <f>'Chichester 02089001'!B13</f>
        <v>13180</v>
      </c>
      <c r="F14">
        <f>'Chichester 02089002'!B13</f>
        <v>16695</v>
      </c>
      <c r="G14">
        <f>'Concord 62099056'!B13</f>
        <v>16118</v>
      </c>
      <c r="H14">
        <f>'Concord 02099091'!B13</f>
        <v>42963</v>
      </c>
      <c r="I14">
        <f>'Concord 02099092'!B13</f>
        <v>71142</v>
      </c>
      <c r="J14">
        <f>'Concord 02099103'!B13</f>
        <v>37746</v>
      </c>
      <c r="K14">
        <f>'Concord 72099278'!B13</f>
        <v>11005</v>
      </c>
      <c r="L14" s="1">
        <f>'Dover 02125001'!B13</f>
        <v>12461</v>
      </c>
      <c r="M14">
        <f>'Dover 02125090'!B13</f>
        <v>36930</v>
      </c>
      <c r="N14">
        <f>'Durham 02133021'!B13</f>
        <v>15989</v>
      </c>
      <c r="O14">
        <f>'Exeter 02153001'!B13</f>
        <v>40555</v>
      </c>
      <c r="P14">
        <f>'Hampton 02197002'!B13</f>
        <v>8574</v>
      </c>
      <c r="Q14">
        <f>'Hampton 02197090'!B13</f>
        <v>62595</v>
      </c>
      <c r="R14">
        <f>'Hampton 82197076'!B13</f>
        <v>20349</v>
      </c>
      <c r="S14">
        <f>'Hooksett 02225091'!B13</f>
        <v>68144</v>
      </c>
      <c r="T14">
        <f>'Hopkinton 02227001'!B13</f>
        <v>36458</v>
      </c>
      <c r="U14">
        <f>'Hudson 02229022'!B13</f>
        <v>41664</v>
      </c>
      <c r="V14">
        <f>'Lee 02255001'!B13</f>
        <v>13838</v>
      </c>
      <c r="W14">
        <f>'Manchester 02285092'!B13</f>
        <v>60189</v>
      </c>
      <c r="X14">
        <f>'Merrimack 02297001'!B13</f>
        <v>12902</v>
      </c>
      <c r="Y14">
        <f>'Milford 02303001'!B13</f>
        <v>29902</v>
      </c>
      <c r="Z14">
        <f>'Nashua 02315051'!B13</f>
        <v>32553</v>
      </c>
      <c r="AA14">
        <f>'Nashua 62315281'!B13</f>
        <v>117735</v>
      </c>
      <c r="AB14">
        <f>'Newington 02331001'!B13</f>
        <v>66679</v>
      </c>
      <c r="AC14">
        <f>'No Hampton 02345001'!B13</f>
        <v>16267</v>
      </c>
      <c r="AD14">
        <f>'Northwood 02349001'!B13</f>
        <v>9021</v>
      </c>
      <c r="AE14">
        <f>'Rochester 02389090'!B13</f>
        <v>23965</v>
      </c>
      <c r="AF14">
        <f>'Salem 02399090'!B13</f>
        <v>106309</v>
      </c>
      <c r="AG14">
        <f>'Seabrook 02409003'!B13</f>
        <v>86443</v>
      </c>
      <c r="AH14">
        <f>'Windham 02489001'!B13</f>
        <v>11019</v>
      </c>
      <c r="AI14">
        <f>'Windham 02489002'!B13</f>
        <v>70488</v>
      </c>
      <c r="AK14" s="9">
        <v>2013</v>
      </c>
      <c r="AL14">
        <f t="shared" si="0"/>
        <v>1298171</v>
      </c>
    </row>
    <row r="15" spans="1:38" x14ac:dyDescent="0.2">
      <c r="A15" s="9">
        <v>2014</v>
      </c>
      <c r="B15" s="7">
        <f>'Bedford 02037090'!B14</f>
        <v>45233</v>
      </c>
      <c r="C15" s="7">
        <f>'Bow 02051003'!B14</f>
        <v>8579</v>
      </c>
      <c r="D15" s="7">
        <f>'Candia 02071090'!B14</f>
        <v>39124</v>
      </c>
      <c r="E15" s="7">
        <f>'Chichester 02089001'!B14</f>
        <v>13291</v>
      </c>
      <c r="F15">
        <f>'Chichester 02089002'!B14</f>
        <v>16721</v>
      </c>
      <c r="G15">
        <f>'Concord 62099056'!B14</f>
        <v>16326</v>
      </c>
      <c r="H15">
        <f>'Concord 02099091'!B14</f>
        <v>43400</v>
      </c>
      <c r="I15">
        <f>'Concord 02099092'!B14</f>
        <v>72640</v>
      </c>
      <c r="J15">
        <f>'Concord 02099103'!B14</f>
        <v>38153</v>
      </c>
      <c r="K15">
        <f>'Concord 72099278'!B14</f>
        <v>11417</v>
      </c>
      <c r="L15" s="1">
        <f>'Dover 02125001'!B14</f>
        <v>12490</v>
      </c>
      <c r="M15">
        <f>'Dover 02125090'!B14</f>
        <v>37747</v>
      </c>
      <c r="N15">
        <f>'Durham 02133021'!B14</f>
        <v>15969</v>
      </c>
      <c r="O15">
        <f>'Exeter 02153001'!B14</f>
        <v>43725</v>
      </c>
      <c r="P15">
        <f>'Hampton 02197002'!B14</f>
        <v>8820</v>
      </c>
      <c r="Q15">
        <f>'Hampton 02197090'!B14</f>
        <v>63884</v>
      </c>
      <c r="R15">
        <f>'Hampton 82197076'!B14</f>
        <v>20373</v>
      </c>
      <c r="S15">
        <f>'Hooksett 02225091'!B14</f>
        <v>70051</v>
      </c>
      <c r="T15">
        <f>'Hopkinton 02227001'!B14</f>
        <v>37545</v>
      </c>
      <c r="U15">
        <f>'Hudson 02229022'!B14</f>
        <v>42152</v>
      </c>
      <c r="V15">
        <f>'Lee 02255001'!B14</f>
        <v>13941</v>
      </c>
      <c r="W15">
        <f>'Manchester 02285092'!B14</f>
        <v>63072</v>
      </c>
      <c r="X15">
        <f>'Merrimack 02297001'!B14</f>
        <v>13307</v>
      </c>
      <c r="Y15">
        <f>'Milford 02303001'!B14</f>
        <v>30111</v>
      </c>
      <c r="Z15">
        <f>'Nashua 02315051'!B14</f>
        <v>32238</v>
      </c>
      <c r="AA15">
        <f>'Nashua 62315281'!B14</f>
        <v>120827</v>
      </c>
      <c r="AB15">
        <f>'Newington 02331001'!B14</f>
        <v>66891</v>
      </c>
      <c r="AC15">
        <f>'No Hampton 02345001'!B14</f>
        <v>16172</v>
      </c>
      <c r="AD15">
        <f>'Northwood 02349001'!B14</f>
        <v>9075</v>
      </c>
      <c r="AE15">
        <f>'Rochester 02389090'!B14</f>
        <v>25005</v>
      </c>
      <c r="AF15">
        <f>'Salem 02399090'!B14</f>
        <v>100925</v>
      </c>
      <c r="AG15">
        <f>'Seabrook 02409003'!B14</f>
        <v>88895</v>
      </c>
      <c r="AH15">
        <f>'Windham 02489001'!B14</f>
        <v>10815</v>
      </c>
      <c r="AI15">
        <f>'Windham 02489002'!B14</f>
        <v>71948</v>
      </c>
      <c r="AK15" s="9">
        <v>2014</v>
      </c>
      <c r="AL15">
        <f t="shared" si="0"/>
        <v>1320862</v>
      </c>
    </row>
    <row r="16" spans="1:38" x14ac:dyDescent="0.2">
      <c r="A16" s="9">
        <v>2015</v>
      </c>
      <c r="B16" s="7">
        <f>'Bedford 02037090'!B15</f>
        <v>46598</v>
      </c>
      <c r="C16" s="7">
        <f>'Bow 02051003'!B15</f>
        <v>8296</v>
      </c>
      <c r="D16" s="7">
        <f>'Candia 02071090'!B15</f>
        <v>40767</v>
      </c>
      <c r="E16" s="7">
        <f>'Chichester 02089001'!B15</f>
        <v>13412</v>
      </c>
      <c r="F16">
        <f>'Chichester 02089002'!B15</f>
        <v>16965</v>
      </c>
      <c r="G16">
        <f>'Concord 62099056'!B15</f>
        <v>16447</v>
      </c>
      <c r="H16">
        <f>'Concord 02099091'!B15</f>
        <v>44865</v>
      </c>
      <c r="I16">
        <f>'Concord 02099092'!B15</f>
        <v>72977</v>
      </c>
      <c r="J16">
        <f>'Concord 02099103'!B15</f>
        <v>39351</v>
      </c>
      <c r="K16">
        <f>'Concord 72099278'!B15</f>
        <v>11859</v>
      </c>
      <c r="L16" s="1">
        <f>'Dover 02125001'!B15</f>
        <v>12396</v>
      </c>
      <c r="M16">
        <f>'Dover 02125090'!B15</f>
        <v>39097</v>
      </c>
      <c r="N16">
        <f>'Durham 02133021'!B15</f>
        <v>16208</v>
      </c>
      <c r="O16">
        <f>'Exeter 02153001'!B15</f>
        <v>43525</v>
      </c>
      <c r="P16">
        <f>'Hampton 02197002'!B15</f>
        <v>8959</v>
      </c>
      <c r="Q16">
        <f>'Hampton 02197090'!B15</f>
        <v>66160</v>
      </c>
      <c r="R16">
        <f>'Hampton 82197076'!B15</f>
        <v>21837</v>
      </c>
      <c r="S16">
        <f>'Hooksett 02225091'!B15</f>
        <v>73052</v>
      </c>
      <c r="T16">
        <f>'Hopkinton 02227001'!B15</f>
        <v>38926</v>
      </c>
      <c r="U16">
        <f>'Hudson 02229022'!B15</f>
        <v>43285</v>
      </c>
      <c r="V16">
        <f>'Lee 02255001'!B15</f>
        <v>14021</v>
      </c>
      <c r="W16">
        <f>'Manchester 02285092'!B15</f>
        <v>64968</v>
      </c>
      <c r="X16">
        <f>'Merrimack 02297001'!B15</f>
        <v>14197</v>
      </c>
      <c r="Y16">
        <f>'Milford 02303001'!B15</f>
        <v>30504</v>
      </c>
      <c r="Z16">
        <f>'Nashua 02315051'!B15</f>
        <v>32439</v>
      </c>
      <c r="AA16">
        <f>'Nashua 62315281'!B15</f>
        <v>124280</v>
      </c>
      <c r="AB16">
        <f>'Newington 02331001'!B15</f>
        <v>67673</v>
      </c>
      <c r="AC16">
        <f>'No Hampton 02345001'!B15</f>
        <v>16290</v>
      </c>
      <c r="AD16">
        <f>'Northwood 02349001'!B15</f>
        <v>9124</v>
      </c>
      <c r="AE16">
        <f>'Rochester 02389090'!B15</f>
        <v>26512</v>
      </c>
      <c r="AF16">
        <f>'Salem 02399090'!B15</f>
        <v>104409</v>
      </c>
      <c r="AG16">
        <f>'Seabrook 02409003'!B15</f>
        <v>92380</v>
      </c>
      <c r="AH16">
        <f>'Windham 02489001'!B15</f>
        <v>10647</v>
      </c>
      <c r="AI16">
        <f>'Windham 02489002'!B15</f>
        <v>71060</v>
      </c>
      <c r="AK16" s="9">
        <v>2015</v>
      </c>
      <c r="AL16">
        <f t="shared" si="0"/>
        <v>1353486</v>
      </c>
    </row>
    <row r="17" spans="1:38" x14ac:dyDescent="0.2">
      <c r="A17" s="9">
        <v>2016</v>
      </c>
      <c r="B17" s="7">
        <f>'Bedford 02037090'!B16</f>
        <v>47964</v>
      </c>
      <c r="C17" s="7">
        <f>'Bow 02051003'!B16</f>
        <v>8560</v>
      </c>
      <c r="D17" s="7">
        <f>'Candia 02071090'!B16</f>
        <v>42413</v>
      </c>
      <c r="E17" s="7">
        <f>'Chichester 02089001'!B16</f>
        <v>13797</v>
      </c>
      <c r="F17">
        <f>'Chichester 02089002'!B16</f>
        <v>16947</v>
      </c>
      <c r="G17">
        <f>'Concord 62099056'!B16</f>
        <v>16587</v>
      </c>
      <c r="H17">
        <f>'Concord 02099091'!B16</f>
        <v>45993</v>
      </c>
      <c r="I17">
        <f>'Concord 02099092'!B16</f>
        <v>74816</v>
      </c>
      <c r="J17">
        <f>'Concord 02099103'!B16</f>
        <v>39628</v>
      </c>
      <c r="K17">
        <f>'Concord 72099278'!B16</f>
        <v>12063</v>
      </c>
      <c r="L17" s="1">
        <f>'Dover 02125001'!B16</f>
        <v>12219</v>
      </c>
      <c r="M17">
        <f>'Dover 02125090'!B16</f>
        <v>40725</v>
      </c>
      <c r="N17">
        <f>'Durham 02133021'!B16</f>
        <v>16591</v>
      </c>
      <c r="O17">
        <f>'Exeter 02153001'!B16</f>
        <v>45161</v>
      </c>
      <c r="P17">
        <f>'Hampton 02197002'!B16</f>
        <v>9377</v>
      </c>
      <c r="Q17">
        <f>'Hampton 02197090'!B16</f>
        <v>69034</v>
      </c>
      <c r="R17">
        <f>'Hampton 82197076'!B16</f>
        <v>20846</v>
      </c>
      <c r="S17">
        <f>'Hooksett 02225091'!B16</f>
        <v>75870</v>
      </c>
      <c r="T17">
        <f>'Hopkinton 02227001'!B16</f>
        <v>39514</v>
      </c>
      <c r="U17">
        <f>'Hudson 02229022'!B16</f>
        <v>44573</v>
      </c>
      <c r="V17">
        <f>'Lee 02255001'!B16</f>
        <v>14456</v>
      </c>
      <c r="W17">
        <f>'Manchester 02285092'!B16</f>
        <v>67440</v>
      </c>
      <c r="X17">
        <f>'Merrimack 02297001'!B16</f>
        <v>14827</v>
      </c>
      <c r="Y17">
        <f>'Milford 02303001'!B16</f>
        <v>31109</v>
      </c>
      <c r="Z17">
        <f>'Nashua 02315051'!B16</f>
        <v>31045</v>
      </c>
      <c r="AA17">
        <f>'Nashua 62315281'!B16</f>
        <v>123875</v>
      </c>
      <c r="AB17">
        <f>'Newington 02331001'!B16</f>
        <v>70393</v>
      </c>
      <c r="AC17">
        <f>'No Hampton 02345001'!B16</f>
        <v>16353</v>
      </c>
      <c r="AD17">
        <f>'Northwood 02349001'!B16</f>
        <v>9360</v>
      </c>
      <c r="AE17">
        <f>'Rochester 02389090'!B16</f>
        <v>27897</v>
      </c>
      <c r="AF17">
        <f>'Salem 02399090'!B16</f>
        <v>106630</v>
      </c>
      <c r="AG17">
        <f>'Seabrook 02409003'!B16</f>
        <v>96128</v>
      </c>
      <c r="AH17">
        <f>'Windham 02489001'!B16</f>
        <v>10917</v>
      </c>
      <c r="AI17">
        <f>'Windham 02489002'!B16</f>
        <v>72253</v>
      </c>
      <c r="AK17" s="9">
        <v>2016</v>
      </c>
      <c r="AL17">
        <f t="shared" si="0"/>
        <v>1385361</v>
      </c>
    </row>
    <row r="18" spans="1:38" x14ac:dyDescent="0.2">
      <c r="A18" s="9">
        <v>2017</v>
      </c>
      <c r="B18" s="7">
        <f>'Bedford 02037090'!B17</f>
        <v>48646</v>
      </c>
      <c r="C18" s="7">
        <f>'Bow 02051003'!B17</f>
        <v>8713</v>
      </c>
      <c r="D18" s="7">
        <f>'Candia 02071090'!B17</f>
        <v>42751</v>
      </c>
      <c r="E18" s="7">
        <f>'Chichester 02089001'!B17</f>
        <v>13803</v>
      </c>
      <c r="F18">
        <f>'Chichester 02089002'!B17</f>
        <v>16741</v>
      </c>
      <c r="G18">
        <f>'Concord 62099056'!B17</f>
        <v>16418</v>
      </c>
      <c r="H18">
        <f>'Concord 02099091'!B17</f>
        <v>46389</v>
      </c>
      <c r="I18">
        <f>'Concord 02099092'!B17</f>
        <v>77535</v>
      </c>
      <c r="J18">
        <f>'Concord 02099103'!B17</f>
        <v>38198</v>
      </c>
      <c r="K18">
        <f>'Concord 72099278'!B17</f>
        <v>11483</v>
      </c>
      <c r="L18" s="1">
        <f>'Dover 02125001'!B17</f>
        <v>11436</v>
      </c>
      <c r="M18">
        <f>'Dover 02125090'!B17</f>
        <v>41642</v>
      </c>
      <c r="N18">
        <f>'Durham 02133021'!B17</f>
        <v>16450</v>
      </c>
      <c r="O18">
        <f>'Exeter 02153001'!B17</f>
        <v>45888</v>
      </c>
      <c r="P18">
        <f>'Hampton 02197002'!B17</f>
        <v>9466</v>
      </c>
      <c r="Q18">
        <f>'Hampton 02197090'!B17</f>
        <v>69490</v>
      </c>
      <c r="R18">
        <f>'Hampton 82197076'!B17</f>
        <v>18964</v>
      </c>
      <c r="S18">
        <f>'Hooksett 02225091'!B17</f>
        <v>77242</v>
      </c>
      <c r="T18">
        <f>'Hopkinton 02227001'!B17</f>
        <v>40088</v>
      </c>
      <c r="U18">
        <f>'Hudson 02229022'!B17</f>
        <v>45310</v>
      </c>
      <c r="V18">
        <f>'Lee 02255001'!B17</f>
        <v>14551</v>
      </c>
      <c r="W18">
        <f>'Manchester 02285092'!B17</f>
        <v>68226</v>
      </c>
      <c r="X18">
        <f>'Merrimack 02297001'!B17</f>
        <v>15284</v>
      </c>
      <c r="Y18">
        <f>'Milford 02303001'!B17</f>
        <v>30988</v>
      </c>
      <c r="Z18">
        <f>'Nashua 02315051'!B17</f>
        <v>31666</v>
      </c>
      <c r="AA18">
        <f>'Nashua 62315281'!B17</f>
        <v>124932</v>
      </c>
      <c r="AB18">
        <f>'Newington 02331001'!B17</f>
        <v>70335</v>
      </c>
      <c r="AC18">
        <f>'No Hampton 02345001'!B17</f>
        <v>16356</v>
      </c>
      <c r="AD18">
        <f>'Northwood 02349001'!B17</f>
        <v>9389</v>
      </c>
      <c r="AE18">
        <f>'Rochester 02389090'!B17</f>
        <v>28601</v>
      </c>
      <c r="AF18">
        <f>'Salem 02399090'!B17</f>
        <v>107320</v>
      </c>
      <c r="AG18">
        <f>'Seabrook 02409003'!B17</f>
        <v>97907</v>
      </c>
      <c r="AH18">
        <f>'Windham 02489001'!B17</f>
        <v>11026</v>
      </c>
      <c r="AI18">
        <f>'Windham 02489002'!B17</f>
        <v>73698</v>
      </c>
      <c r="AK18" s="9">
        <v>2017</v>
      </c>
      <c r="AL18">
        <f t="shared" si="0"/>
        <v>1396932</v>
      </c>
    </row>
    <row r="19" spans="1:38" x14ac:dyDescent="0.2">
      <c r="A19" s="9">
        <v>2018</v>
      </c>
      <c r="B19" s="7">
        <f>'Bedford 02037090'!B18</f>
        <v>49466</v>
      </c>
      <c r="C19" s="7">
        <f>'Bow 02051003'!B18</f>
        <v>8727</v>
      </c>
      <c r="D19" s="7">
        <f>'Candia 02071090'!B18</f>
        <v>43429</v>
      </c>
      <c r="E19" s="7">
        <f>'Chichester 02089001'!B18</f>
        <v>13784</v>
      </c>
      <c r="F19">
        <f>'Chichester 02089002'!B18</f>
        <v>16756</v>
      </c>
      <c r="G19">
        <f>'Concord 62099056'!B18</f>
        <v>16461</v>
      </c>
      <c r="H19">
        <f>'Concord 02099091'!B18</f>
        <v>47810</v>
      </c>
      <c r="I19">
        <f>'Concord 02099092'!B18</f>
        <v>77246</v>
      </c>
      <c r="J19">
        <f>'Concord 02099103'!B18</f>
        <v>38513</v>
      </c>
      <c r="K19">
        <f>'Concord 72099278'!B18</f>
        <v>11469</v>
      </c>
      <c r="L19" s="1">
        <f>'Dover 02125001'!B18</f>
        <v>10938</v>
      </c>
      <c r="M19">
        <f>'Dover 02125090'!B18</f>
        <v>42315</v>
      </c>
      <c r="N19">
        <f>'Durham 02133021'!B18</f>
        <v>16021</v>
      </c>
      <c r="O19">
        <f>'Exeter 02153001'!B18</f>
        <v>46393</v>
      </c>
      <c r="P19">
        <f>'Hampton 02197002'!B18</f>
        <v>9166</v>
      </c>
      <c r="Q19">
        <f>'Hampton 02197090'!B18</f>
        <v>70410</v>
      </c>
      <c r="R19">
        <f>'Hampton 82197076'!B18</f>
        <v>20220</v>
      </c>
      <c r="S19">
        <f>'Hooksett 02225091'!B18</f>
        <v>77846</v>
      </c>
      <c r="T19">
        <f>'Hopkinton 02227001'!B18</f>
        <v>40406</v>
      </c>
      <c r="U19">
        <f>'Hudson 02229022'!B18</f>
        <v>46216</v>
      </c>
      <c r="V19">
        <f>'Lee 02255001'!B18</f>
        <v>14626</v>
      </c>
      <c r="W19">
        <f>'Manchester 02285092'!B18</f>
        <v>67299</v>
      </c>
      <c r="X19">
        <f>'Merrimack 02297001'!B18</f>
        <v>15446</v>
      </c>
      <c r="Y19">
        <f>'Milford 02303001'!B18</f>
        <v>30752</v>
      </c>
      <c r="Z19">
        <f>'Nashua 02315051'!B18</f>
        <v>32299</v>
      </c>
      <c r="AA19">
        <f>'Nashua 62315281'!B18</f>
        <v>125001</v>
      </c>
      <c r="AB19">
        <f>'Newington 02331001'!B18</f>
        <v>70054</v>
      </c>
      <c r="AC19">
        <f>'No Hampton 02345001'!B18</f>
        <v>16254</v>
      </c>
      <c r="AD19">
        <f>'Northwood 02349001'!B18</f>
        <v>9411</v>
      </c>
      <c r="AE19">
        <f>'Rochester 02389090'!B18</f>
        <v>29168</v>
      </c>
      <c r="AF19">
        <f>'Salem 02399090'!B18</f>
        <v>109466</v>
      </c>
      <c r="AG19">
        <f>'Seabrook 02409003'!B18</f>
        <v>98783</v>
      </c>
      <c r="AH19">
        <f>'Windham 02489001'!B18</f>
        <v>10914</v>
      </c>
      <c r="AI19">
        <f>'Windham 02489002'!B18</f>
        <v>75172</v>
      </c>
      <c r="AK19" s="9">
        <v>2018</v>
      </c>
      <c r="AL19">
        <f t="shared" si="0"/>
        <v>1408237</v>
      </c>
    </row>
    <row r="20" spans="1:38" x14ac:dyDescent="0.2">
      <c r="A20" s="9">
        <v>2019</v>
      </c>
      <c r="B20" s="7">
        <f>'Bedford 02037090'!B19</f>
        <v>49623</v>
      </c>
      <c r="C20" s="7">
        <f>'Bow 02051003'!B19</f>
        <v>8762</v>
      </c>
      <c r="D20" s="7">
        <f>'Candia 02071090'!B19</f>
        <v>44064</v>
      </c>
      <c r="E20" s="7">
        <f>'Chichester 02089001'!B19</f>
        <v>13810</v>
      </c>
      <c r="F20">
        <f>'Chichester 02089002'!B19</f>
        <v>16866</v>
      </c>
      <c r="G20">
        <f>'Concord 62099056'!B19</f>
        <v>16791</v>
      </c>
      <c r="H20">
        <f>'Concord 02099091'!B19</f>
        <v>48697</v>
      </c>
      <c r="I20">
        <f>'Concord 02099092'!B19</f>
        <v>77332</v>
      </c>
      <c r="J20">
        <f>'Concord 02099103'!B19</f>
        <v>38641</v>
      </c>
      <c r="K20">
        <f>'Concord 72099278'!B19</f>
        <v>11428</v>
      </c>
      <c r="L20" s="1">
        <f>'Dover 02125001'!B19</f>
        <v>11100</v>
      </c>
      <c r="M20">
        <f>'Dover 02125090'!B19</f>
        <v>43124</v>
      </c>
      <c r="N20">
        <f>'Durham 02133021'!B19</f>
        <v>15596</v>
      </c>
      <c r="O20">
        <f>'Exeter 02153001'!B19</f>
        <v>46686</v>
      </c>
      <c r="P20">
        <f>'Hampton 02197002'!B19</f>
        <v>9164</v>
      </c>
      <c r="Q20">
        <f>'Hampton 02197090'!B19</f>
        <v>71739</v>
      </c>
      <c r="R20">
        <f>'Hampton 82197076'!B19</f>
        <v>20600</v>
      </c>
      <c r="S20">
        <f>'Hooksett 02225091'!B19</f>
        <v>78558</v>
      </c>
      <c r="T20">
        <f>'Hopkinton 02227001'!B19</f>
        <v>40632</v>
      </c>
      <c r="U20">
        <f>'Hudson 02229022'!B19</f>
        <v>46771</v>
      </c>
      <c r="V20">
        <f>'Lee 02255001'!B19</f>
        <v>14690</v>
      </c>
      <c r="W20">
        <f>'Manchester 02285092'!B19</f>
        <v>68053</v>
      </c>
      <c r="X20">
        <f>'Merrimack 02297001'!B19</f>
        <v>15553</v>
      </c>
      <c r="Y20">
        <f>'Milford 02303001'!B19</f>
        <v>31121</v>
      </c>
      <c r="Z20">
        <f>'Nashua 02315051'!B19</f>
        <v>32687</v>
      </c>
      <c r="AA20">
        <f>'Nashua 62315281'!B19</f>
        <v>125544</v>
      </c>
      <c r="AB20">
        <f>'Newington 02331001'!B19</f>
        <v>70895</v>
      </c>
      <c r="AC20">
        <f>'No Hampton 02345001'!B19</f>
        <v>16139</v>
      </c>
      <c r="AD20">
        <f>'Northwood 02349001'!B19</f>
        <v>9438</v>
      </c>
      <c r="AE20">
        <f>'Rochester 02389090'!B19</f>
        <v>30064</v>
      </c>
      <c r="AF20">
        <f>'Salem 02399090'!B19</f>
        <v>110780</v>
      </c>
      <c r="AG20">
        <f>'Seabrook 02409003'!B19</f>
        <v>100908</v>
      </c>
      <c r="AH20">
        <f>'Windham 02489001'!B19</f>
        <v>10246</v>
      </c>
      <c r="AI20">
        <f>'Windham 02489002'!B19</f>
        <v>76074</v>
      </c>
      <c r="AK20" s="9">
        <v>2019</v>
      </c>
      <c r="AL20">
        <f t="shared" si="0"/>
        <v>1422176</v>
      </c>
    </row>
    <row r="22" spans="1:38" x14ac:dyDescent="0.2">
      <c r="A22" s="4"/>
      <c r="AI22" s="26"/>
      <c r="AJ22" s="26"/>
      <c r="AK22" s="9" t="s">
        <v>137</v>
      </c>
      <c r="AL22" s="16">
        <f>((AL20/AL10)^(1/(AK20-AK10)))-1</f>
        <v>8.7169237944402234E-3</v>
      </c>
    </row>
    <row r="23" spans="1:38" x14ac:dyDescent="0.2">
      <c r="AI23" s="26"/>
      <c r="AJ23" s="26"/>
      <c r="AK23" s="19" t="s">
        <v>138</v>
      </c>
      <c r="AL23" s="17">
        <v>1.0699999999999999E-2</v>
      </c>
    </row>
    <row r="24" spans="1:38" x14ac:dyDescent="0.2">
      <c r="AI24" s="26"/>
      <c r="AJ24" s="26"/>
      <c r="AK24" s="20" t="s">
        <v>140</v>
      </c>
      <c r="AL24" s="18">
        <f>AVERAGE(AL22:AL23)</f>
        <v>9.7084618972201123E-3</v>
      </c>
    </row>
    <row r="25" spans="1:38" ht="13.5" customHeight="1" x14ac:dyDescent="0.2"/>
  </sheetData>
  <phoneticPr fontId="0" type="noConversion"/>
  <pageMargins left="0.5" right="0.5" top="1" bottom="1" header="0.5" footer="0.5"/>
  <pageSetup pageOrder="overThenDown" orientation="landscape" r:id="rId1"/>
  <headerFooter alignWithMargins="0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4"/>
  <sheetViews>
    <sheetView workbookViewId="0">
      <selection activeCell="G62" sqref="G62"/>
    </sheetView>
  </sheetViews>
  <sheetFormatPr defaultRowHeight="12.75" x14ac:dyDescent="0.2"/>
  <cols>
    <col min="1" max="1" width="18.140625" style="30" customWidth="1"/>
    <col min="2" max="2" width="16.42578125" customWidth="1"/>
  </cols>
  <sheetData>
    <row r="1" spans="1:2" x14ac:dyDescent="0.2">
      <c r="A1" s="30" t="s">
        <v>278</v>
      </c>
      <c r="B1" s="12" t="s">
        <v>284</v>
      </c>
    </row>
    <row r="2" spans="1:2" x14ac:dyDescent="0.2">
      <c r="A2" s="30" t="s">
        <v>259</v>
      </c>
      <c r="B2" s="2">
        <f>'Rochester 02389090'!C23</f>
        <v>3.2467919651002611E-2</v>
      </c>
    </row>
    <row r="3" spans="1:2" x14ac:dyDescent="0.2">
      <c r="A3" s="30" t="s">
        <v>200</v>
      </c>
      <c r="B3" s="2">
        <f>'Merrimack 02297001'!C23</f>
        <v>2.1796066956979845E-2</v>
      </c>
    </row>
    <row r="4" spans="1:2" x14ac:dyDescent="0.2">
      <c r="A4" s="30" t="s">
        <v>188</v>
      </c>
      <c r="B4" s="2">
        <f>'Lincoln 02259090'!C23</f>
        <v>2.1403076748308627E-2</v>
      </c>
    </row>
    <row r="5" spans="1:2" x14ac:dyDescent="0.2">
      <c r="A5" s="30" t="s">
        <v>268</v>
      </c>
      <c r="B5" s="2">
        <f>'Dover 02125090'!C23</f>
        <v>2.0254808204844779E-2</v>
      </c>
    </row>
    <row r="6" spans="1:2" x14ac:dyDescent="0.2">
      <c r="A6" s="30" t="s">
        <v>153</v>
      </c>
      <c r="B6" s="2">
        <f>'Candia 02071090'!C23</f>
        <v>1.9666560198229818E-2</v>
      </c>
    </row>
    <row r="7" spans="1:2" x14ac:dyDescent="0.2">
      <c r="A7" s="30" t="s">
        <v>257</v>
      </c>
      <c r="B7" s="2">
        <f>'Hooksett 02225091'!C23</f>
        <v>1.8050039357536858E-2</v>
      </c>
    </row>
    <row r="8" spans="1:2" x14ac:dyDescent="0.2">
      <c r="A8" s="30" t="s">
        <v>194</v>
      </c>
      <c r="B8" s="2">
        <f>'Manchester 02285092'!C23</f>
        <v>1.7806406942797302E-2</v>
      </c>
    </row>
    <row r="9" spans="1:2" x14ac:dyDescent="0.2">
      <c r="A9" s="30" t="s">
        <v>256</v>
      </c>
      <c r="B9" s="2">
        <f>'Exeter 02153001'!C23</f>
        <v>1.7538278652120841E-2</v>
      </c>
    </row>
    <row r="10" spans="1:2" x14ac:dyDescent="0.2">
      <c r="A10" s="30" t="s">
        <v>151</v>
      </c>
      <c r="B10" s="2">
        <f>'Campton 02067002'!C23</f>
        <v>1.7208929295498013E-2</v>
      </c>
    </row>
    <row r="11" spans="1:2" x14ac:dyDescent="0.2">
      <c r="A11" s="30" t="s">
        <v>269</v>
      </c>
      <c r="B11" s="2">
        <f>'Hampton 02197090'!C23</f>
        <v>1.7136047009898573E-2</v>
      </c>
    </row>
    <row r="12" spans="1:2" x14ac:dyDescent="0.2">
      <c r="A12" s="30" t="s">
        <v>225</v>
      </c>
      <c r="B12" s="2">
        <f>'Seabrook 02409003'!C23</f>
        <v>1.6770310446095362E-2</v>
      </c>
    </row>
    <row r="13" spans="1:2" x14ac:dyDescent="0.2">
      <c r="A13" s="30" t="s">
        <v>288</v>
      </c>
      <c r="B13" s="2">
        <f>'Concord 72099278'!C23</f>
        <v>1.6554276255217305E-2</v>
      </c>
    </row>
    <row r="14" spans="1:2" x14ac:dyDescent="0.2">
      <c r="A14" s="30" t="s">
        <v>190</v>
      </c>
      <c r="B14" s="2">
        <f>'Littleton 02265092'!C23</f>
        <v>1.6163618104353975E-2</v>
      </c>
    </row>
    <row r="15" spans="1:2" x14ac:dyDescent="0.2">
      <c r="A15" s="30" t="s">
        <v>141</v>
      </c>
      <c r="B15" s="2">
        <f>'Alton 02011001'!$C$23</f>
        <v>1.5668741749071239E-2</v>
      </c>
    </row>
    <row r="16" spans="1:2" x14ac:dyDescent="0.2">
      <c r="A16" s="30" t="s">
        <v>169</v>
      </c>
      <c r="B16" s="2">
        <f>'Gilford 02169053'!C23</f>
        <v>1.4979095594223196E-2</v>
      </c>
    </row>
    <row r="17" spans="1:2" x14ac:dyDescent="0.2">
      <c r="A17" s="30" t="s">
        <v>233</v>
      </c>
      <c r="B17" s="2">
        <f>'Tilton 02451001'!C23</f>
        <v>1.4012918933624878E-2</v>
      </c>
    </row>
    <row r="18" spans="1:2" x14ac:dyDescent="0.2">
      <c r="A18" s="30" t="s">
        <v>175</v>
      </c>
      <c r="B18" s="2">
        <f>'Hopkinton 02227001'!C23</f>
        <v>1.3438622851312063E-2</v>
      </c>
    </row>
    <row r="19" spans="1:2" x14ac:dyDescent="0.2">
      <c r="A19" s="30" t="s">
        <v>227</v>
      </c>
      <c r="B19" s="2">
        <f>'Sutton 02439005'!C23</f>
        <v>1.3093766933905997E-2</v>
      </c>
    </row>
    <row r="20" spans="1:2" x14ac:dyDescent="0.2">
      <c r="A20" s="30" t="s">
        <v>177</v>
      </c>
      <c r="B20" s="2">
        <f>'Hudson 02229022'!C23</f>
        <v>1.2724431554294719E-2</v>
      </c>
    </row>
    <row r="21" spans="1:2" x14ac:dyDescent="0.2">
      <c r="A21" s="30" t="s">
        <v>173</v>
      </c>
      <c r="B21" s="2">
        <f>'Hillsborough 02217001'!C23</f>
        <v>1.2557413486142959E-2</v>
      </c>
    </row>
    <row r="22" spans="1:2" x14ac:dyDescent="0.2">
      <c r="A22" s="30" t="s">
        <v>264</v>
      </c>
      <c r="B22" s="2">
        <f>'Concord 02099091'!C23</f>
        <v>1.2459725706175723E-2</v>
      </c>
    </row>
    <row r="23" spans="1:2" x14ac:dyDescent="0.2">
      <c r="A23" s="30" t="s">
        <v>198</v>
      </c>
      <c r="B23" s="2">
        <f>'Meredith 02295022'!C23</f>
        <v>1.1766632380555142E-2</v>
      </c>
    </row>
    <row r="24" spans="1:2" x14ac:dyDescent="0.2">
      <c r="A24" s="30" t="s">
        <v>273</v>
      </c>
      <c r="B24" s="2">
        <f>'Lebanon 02253090'!C23</f>
        <v>1.1382042680919229E-2</v>
      </c>
    </row>
    <row r="25" spans="1:2" x14ac:dyDescent="0.2">
      <c r="A25" s="30" t="s">
        <v>215</v>
      </c>
      <c r="B25" s="2">
        <f>'Ossipee 02357021'!C23</f>
        <v>1.1183953752744231E-2</v>
      </c>
    </row>
    <row r="26" spans="1:2" x14ac:dyDescent="0.2">
      <c r="A26" s="30" t="s">
        <v>186</v>
      </c>
      <c r="B26" s="2">
        <f>'Lee 02255001'!C23</f>
        <v>9.8223623588099621E-3</v>
      </c>
    </row>
    <row r="27" spans="1:2" x14ac:dyDescent="0.2">
      <c r="A27" s="30" t="s">
        <v>260</v>
      </c>
      <c r="B27" s="2">
        <f>'Wolfeboro 62493054'!C23</f>
        <v>9.1557358891752056E-3</v>
      </c>
    </row>
    <row r="28" spans="1:2" x14ac:dyDescent="0.2">
      <c r="A28" s="30" t="s">
        <v>235</v>
      </c>
      <c r="B28" s="2">
        <f>'Warner 62463050'!C23</f>
        <v>8.2471237148344263E-3</v>
      </c>
    </row>
    <row r="29" spans="1:2" x14ac:dyDescent="0.2">
      <c r="A29" s="30" t="s">
        <v>265</v>
      </c>
      <c r="B29" s="2">
        <f>'Concord 02099092'!C23</f>
        <v>8.1848763623944623E-3</v>
      </c>
    </row>
    <row r="30" spans="1:2" x14ac:dyDescent="0.2">
      <c r="A30" s="30" t="s">
        <v>277</v>
      </c>
      <c r="B30" s="2">
        <f>'Windham 02489002'!C23</f>
        <v>8.0679514812172365E-3</v>
      </c>
    </row>
    <row r="31" spans="1:2" x14ac:dyDescent="0.2">
      <c r="A31" s="30" t="s">
        <v>275</v>
      </c>
      <c r="B31" s="2">
        <f>'Nashua 62315281'!C23</f>
        <v>7.8865666343812882E-3</v>
      </c>
    </row>
    <row r="32" spans="1:2" x14ac:dyDescent="0.2">
      <c r="A32" s="30" t="s">
        <v>229</v>
      </c>
      <c r="B32" s="2">
        <f>'Tamworth 02443001'!C23</f>
        <v>7.6933989671656676E-3</v>
      </c>
    </row>
    <row r="33" spans="1:2" x14ac:dyDescent="0.2">
      <c r="A33" s="30" t="s">
        <v>181</v>
      </c>
      <c r="B33" s="2">
        <f>'Jefferson 02235001'!C23</f>
        <v>7.5581976580587759E-3</v>
      </c>
    </row>
    <row r="34" spans="1:2" x14ac:dyDescent="0.2">
      <c r="A34" s="30" t="s">
        <v>147</v>
      </c>
      <c r="B34" s="2">
        <f>'Belmont 22039022'!C23</f>
        <v>7.3483730499687167E-3</v>
      </c>
    </row>
    <row r="35" spans="1:2" x14ac:dyDescent="0.2">
      <c r="A35" s="30" t="s">
        <v>270</v>
      </c>
      <c r="B35" s="2">
        <f>'Hampton 02197002'!C23</f>
        <v>6.6137126753614949E-3</v>
      </c>
    </row>
    <row r="36" spans="1:2" x14ac:dyDescent="0.2">
      <c r="A36" s="30" t="s">
        <v>196</v>
      </c>
      <c r="B36" s="2">
        <f>'Marlborough 02287001'!C23</f>
        <v>5.7501435936826682E-3</v>
      </c>
    </row>
    <row r="37" spans="1:2" x14ac:dyDescent="0.2">
      <c r="A37" s="30" t="s">
        <v>255</v>
      </c>
      <c r="B37" s="2">
        <f>'Bedford 02037090'!C23</f>
        <v>5.4020074436017564E-3</v>
      </c>
    </row>
    <row r="38" spans="1:2" x14ac:dyDescent="0.2">
      <c r="A38" s="30" t="s">
        <v>143</v>
      </c>
      <c r="B38" s="2">
        <f>'Bartlett 02029001'!C23</f>
        <v>5.1932596990535238E-3</v>
      </c>
    </row>
    <row r="39" spans="1:2" x14ac:dyDescent="0.2">
      <c r="A39" s="30" t="s">
        <v>206</v>
      </c>
      <c r="B39" s="2">
        <f>'Newington 02331001'!C23</f>
        <v>5.1389618459137844E-3</v>
      </c>
    </row>
    <row r="40" spans="1:2" x14ac:dyDescent="0.2">
      <c r="A40" s="30" t="s">
        <v>223</v>
      </c>
      <c r="B40" s="2">
        <f>'Salem 02399090'!C23</f>
        <v>4.6541577617682161E-3</v>
      </c>
    </row>
    <row r="41" spans="1:2" x14ac:dyDescent="0.2">
      <c r="A41" s="30" t="s">
        <v>160</v>
      </c>
      <c r="B41" s="2">
        <f>'Claremont 02091001'!C23</f>
        <v>4.5899504628869412E-3</v>
      </c>
    </row>
    <row r="42" spans="1:2" x14ac:dyDescent="0.2">
      <c r="A42" s="30" t="s">
        <v>221</v>
      </c>
      <c r="B42" s="2">
        <f>'Rumney 02395021'!C23</f>
        <v>4.1886888727038531E-3</v>
      </c>
    </row>
    <row r="43" spans="1:2" x14ac:dyDescent="0.2">
      <c r="A43" s="30" t="s">
        <v>261</v>
      </c>
      <c r="B43" s="2">
        <f>'Chichester 02089001'!C23</f>
        <v>4.1248270848314259E-3</v>
      </c>
    </row>
    <row r="44" spans="1:2" x14ac:dyDescent="0.2">
      <c r="A44" s="30" t="s">
        <v>263</v>
      </c>
      <c r="B44" s="2">
        <f>'Concord 62099056'!C23</f>
        <v>4.0492936430994476E-3</v>
      </c>
    </row>
    <row r="45" spans="1:2" x14ac:dyDescent="0.2">
      <c r="A45" s="30" t="s">
        <v>217</v>
      </c>
      <c r="B45" s="2">
        <f>'Rindge 62387052'!C23</f>
        <v>3.4275111831446364E-3</v>
      </c>
    </row>
    <row r="46" spans="1:2" x14ac:dyDescent="0.2">
      <c r="A46" s="30" t="s">
        <v>213</v>
      </c>
      <c r="B46" s="2">
        <f>'Northwood 02349001'!C23</f>
        <v>3.3768131287862978E-3</v>
      </c>
    </row>
    <row r="47" spans="1:2" x14ac:dyDescent="0.2">
      <c r="A47" s="30" t="s">
        <v>212</v>
      </c>
      <c r="B47" s="2">
        <f>'Northumberland 02347001'!C23</f>
        <v>2.9295133018986653E-3</v>
      </c>
    </row>
    <row r="48" spans="1:2" x14ac:dyDescent="0.2">
      <c r="A48" s="30" t="s">
        <v>155</v>
      </c>
      <c r="B48" s="2">
        <f>'Chesterfield 02087021'!C23</f>
        <v>2.0545189625864472E-3</v>
      </c>
    </row>
    <row r="49" spans="1:2" x14ac:dyDescent="0.2">
      <c r="A49" s="30" t="s">
        <v>202</v>
      </c>
      <c r="B49" s="2">
        <f>'Milford 02303001'!C23</f>
        <v>9.9481934396370352E-4</v>
      </c>
    </row>
    <row r="50" spans="1:2" x14ac:dyDescent="0.2">
      <c r="A50" s="30" t="s">
        <v>149</v>
      </c>
      <c r="B50" s="2">
        <f>'Bow 02051003'!C23</f>
        <v>7.0016611631068494E-4</v>
      </c>
    </row>
    <row r="51" spans="1:2" x14ac:dyDescent="0.2">
      <c r="A51" s="30" t="s">
        <v>272</v>
      </c>
      <c r="B51" s="2">
        <f>'Lebanon 02253025'!C23</f>
        <v>6.8209616845124632E-4</v>
      </c>
    </row>
    <row r="52" spans="1:2" x14ac:dyDescent="0.2">
      <c r="A52" s="30" t="s">
        <v>266</v>
      </c>
      <c r="B52" s="2">
        <f>'Concord 02099103'!C23</f>
        <v>2.8782587649075976E-4</v>
      </c>
    </row>
    <row r="53" spans="1:2" x14ac:dyDescent="0.2">
      <c r="A53" s="30" t="s">
        <v>208</v>
      </c>
      <c r="B53" s="2">
        <f>'Newport 02339001'!C23</f>
        <v>2.036414262114189E-4</v>
      </c>
    </row>
    <row r="54" spans="1:2" x14ac:dyDescent="0.2">
      <c r="A54" s="30" t="s">
        <v>231</v>
      </c>
      <c r="B54" s="2">
        <f>'Temple 02445001'!C23</f>
        <v>-2.9963416429409391E-4</v>
      </c>
    </row>
    <row r="55" spans="1:2" x14ac:dyDescent="0.2">
      <c r="A55" s="30" t="s">
        <v>192</v>
      </c>
      <c r="B55" s="2">
        <f>'Lyme 02277021'!C23</f>
        <v>-1.0571722661867336E-3</v>
      </c>
    </row>
    <row r="56" spans="1:2" x14ac:dyDescent="0.2">
      <c r="A56" s="30" t="s">
        <v>179</v>
      </c>
      <c r="B56" s="2">
        <f>'Jackson 02231001'!C23</f>
        <v>-1.0782003582337435E-3</v>
      </c>
    </row>
    <row r="57" spans="1:2" x14ac:dyDescent="0.2">
      <c r="A57" s="30" t="s">
        <v>262</v>
      </c>
      <c r="B57" s="2">
        <f>'Chichester 02089002'!C23</f>
        <v>-2.127244988632925E-3</v>
      </c>
    </row>
    <row r="58" spans="1:2" x14ac:dyDescent="0.2">
      <c r="A58" s="30" t="s">
        <v>271</v>
      </c>
      <c r="B58" s="2">
        <f>'Hampton 82197076'!C23</f>
        <v>-2.4606440756245727E-3</v>
      </c>
    </row>
    <row r="59" spans="1:2" x14ac:dyDescent="0.2">
      <c r="A59" s="30" t="s">
        <v>258</v>
      </c>
      <c r="B59" s="2">
        <f>'No Hampton 02345001'!C23</f>
        <v>-4.9542621269912362E-3</v>
      </c>
    </row>
    <row r="60" spans="1:2" x14ac:dyDescent="0.2">
      <c r="A60" s="30" t="s">
        <v>167</v>
      </c>
      <c r="B60" s="2">
        <f>'Durham 02133021'!C23</f>
        <v>-5.7929670811661099E-3</v>
      </c>
    </row>
    <row r="61" spans="1:2" x14ac:dyDescent="0.2">
      <c r="A61" s="30" t="s">
        <v>274</v>
      </c>
      <c r="B61" s="2">
        <f>'Nashua 02315051'!C23</f>
        <v>-6.5416596505203338E-3</v>
      </c>
    </row>
    <row r="62" spans="1:2" x14ac:dyDescent="0.2">
      <c r="A62" s="30" t="s">
        <v>276</v>
      </c>
      <c r="B62" s="2">
        <f>'Windham 02489001'!C23</f>
        <v>-1.305910152800715E-2</v>
      </c>
    </row>
    <row r="63" spans="1:2" x14ac:dyDescent="0.2">
      <c r="A63" s="30" t="s">
        <v>267</v>
      </c>
      <c r="B63" s="2">
        <f>'Dover 02125001'!C23</f>
        <v>-2.0192060972436525E-2</v>
      </c>
    </row>
    <row r="64" spans="1:2" x14ac:dyDescent="0.2">
      <c r="A64" s="32" t="s">
        <v>279</v>
      </c>
      <c r="B64" s="2">
        <f>AVERAGE(B2:B63)</f>
        <v>7.6910843700082714E-3</v>
      </c>
    </row>
  </sheetData>
  <phoneticPr fontId="3" type="noConversion"/>
  <pageMargins left="0.75" right="0.75" top="1" bottom="1" header="0.5" footer="0.5"/>
  <pageSetup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C23"/>
  <sheetViews>
    <sheetView workbookViewId="0">
      <selection activeCell="C6" sqref="C6:C7"/>
    </sheetView>
  </sheetViews>
  <sheetFormatPr defaultRowHeight="12.75" x14ac:dyDescent="0.2"/>
  <cols>
    <col min="2" max="3" width="9.140625" style="9"/>
  </cols>
  <sheetData>
    <row r="1" spans="1:3" x14ac:dyDescent="0.2">
      <c r="A1" t="s">
        <v>21</v>
      </c>
      <c r="C1" s="16"/>
    </row>
    <row r="2" spans="1:3" x14ac:dyDescent="0.2">
      <c r="A2" t="s">
        <v>22</v>
      </c>
      <c r="C2" s="16"/>
    </row>
    <row r="3" spans="1:3" x14ac:dyDescent="0.2">
      <c r="A3" t="s">
        <v>23</v>
      </c>
      <c r="C3" s="16"/>
    </row>
    <row r="4" spans="1:3" x14ac:dyDescent="0.2">
      <c r="A4" t="s">
        <v>3</v>
      </c>
      <c r="C4" s="16"/>
    </row>
    <row r="5" spans="1:3" x14ac:dyDescent="0.2">
      <c r="A5" t="s">
        <v>24</v>
      </c>
      <c r="C5" s="16"/>
    </row>
    <row r="6" spans="1:3" x14ac:dyDescent="0.2">
      <c r="C6" s="16"/>
    </row>
    <row r="7" spans="1:3" x14ac:dyDescent="0.2">
      <c r="B7" s="9" t="s">
        <v>5</v>
      </c>
      <c r="C7" s="37" t="s">
        <v>290</v>
      </c>
    </row>
    <row r="8" spans="1:3" x14ac:dyDescent="0.2">
      <c r="C8" s="16"/>
    </row>
    <row r="9" spans="1:3" x14ac:dyDescent="0.2">
      <c r="A9" s="9">
        <v>2009</v>
      </c>
      <c r="B9" s="8">
        <v>17221</v>
      </c>
      <c r="C9" s="16"/>
    </row>
    <row r="10" spans="1:3" x14ac:dyDescent="0.2">
      <c r="A10" s="9">
        <v>2010</v>
      </c>
      <c r="B10" s="8">
        <v>17591</v>
      </c>
      <c r="C10" s="16">
        <f t="shared" ref="C10:C19" si="0">((B10/B9)-1)</f>
        <v>2.1485395737762092E-2</v>
      </c>
    </row>
    <row r="11" spans="1:3" x14ac:dyDescent="0.2">
      <c r="A11" s="9">
        <v>2011</v>
      </c>
      <c r="B11" s="8">
        <v>16920</v>
      </c>
      <c r="C11" s="16">
        <f t="shared" si="0"/>
        <v>-3.8144505713148757E-2</v>
      </c>
    </row>
    <row r="12" spans="1:3" x14ac:dyDescent="0.2">
      <c r="A12" s="9">
        <v>2012</v>
      </c>
      <c r="B12" s="8">
        <v>16810</v>
      </c>
      <c r="C12" s="16">
        <f t="shared" si="0"/>
        <v>-6.5011820330969083E-3</v>
      </c>
    </row>
    <row r="13" spans="1:3" x14ac:dyDescent="0.2">
      <c r="A13" s="9">
        <v>2013</v>
      </c>
      <c r="B13" s="8">
        <v>16960</v>
      </c>
      <c r="C13" s="16">
        <f t="shared" si="0"/>
        <v>8.9232599643069843E-3</v>
      </c>
    </row>
    <row r="14" spans="1:3" x14ac:dyDescent="0.2">
      <c r="A14" s="9">
        <v>2014</v>
      </c>
      <c r="B14" s="8">
        <v>17747</v>
      </c>
      <c r="C14" s="16">
        <f t="shared" si="0"/>
        <v>4.6403301886792425E-2</v>
      </c>
    </row>
    <row r="15" spans="1:3" x14ac:dyDescent="0.2">
      <c r="A15" s="9">
        <v>2015</v>
      </c>
      <c r="B15" s="8">
        <v>18482</v>
      </c>
      <c r="C15" s="16">
        <f t="shared" si="0"/>
        <v>4.1415450498675899E-2</v>
      </c>
    </row>
    <row r="16" spans="1:3" x14ac:dyDescent="0.2">
      <c r="A16" s="9">
        <v>2016</v>
      </c>
      <c r="B16" s="8">
        <v>18882</v>
      </c>
      <c r="C16" s="16">
        <f t="shared" si="0"/>
        <v>2.1642679363705231E-2</v>
      </c>
    </row>
    <row r="17" spans="1:3" x14ac:dyDescent="0.2">
      <c r="A17" s="9">
        <v>2017</v>
      </c>
      <c r="B17" s="8">
        <v>19553</v>
      </c>
      <c r="C17" s="16">
        <f t="shared" si="0"/>
        <v>3.5536489778625224E-2</v>
      </c>
    </row>
    <row r="18" spans="1:3" x14ac:dyDescent="0.2">
      <c r="A18" s="9">
        <v>2018</v>
      </c>
      <c r="B18" s="8">
        <v>19795</v>
      </c>
      <c r="C18" s="16">
        <f t="shared" si="0"/>
        <v>1.2376617398864642E-2</v>
      </c>
    </row>
    <row r="19" spans="1:3" x14ac:dyDescent="0.2">
      <c r="A19" s="9">
        <v>2019</v>
      </c>
      <c r="B19" s="8">
        <v>20187</v>
      </c>
      <c r="C19" s="16">
        <f t="shared" si="0"/>
        <v>1.9802980550644111E-2</v>
      </c>
    </row>
    <row r="21" spans="1:3" x14ac:dyDescent="0.2">
      <c r="B21" s="9" t="s">
        <v>137</v>
      </c>
      <c r="C21" s="16">
        <f>((B19/B9)^(1/(A19-A9)))-1</f>
        <v>1.6017858590996026E-2</v>
      </c>
    </row>
    <row r="22" spans="1:3" x14ac:dyDescent="0.2">
      <c r="B22" s="9" t="s">
        <v>138</v>
      </c>
      <c r="C22" s="16">
        <v>1.84E-2</v>
      </c>
    </row>
    <row r="23" spans="1:3" x14ac:dyDescent="0.2">
      <c r="B23" s="20" t="s">
        <v>140</v>
      </c>
      <c r="C23" s="18">
        <f>AVERAGE(C21:C22)</f>
        <v>1.7208929295498013E-2</v>
      </c>
    </row>
  </sheetData>
  <phoneticPr fontId="0" type="noConversion"/>
  <pageMargins left="0.5" right="0.5" top="1" bottom="1" header="0.5" footer="0.5"/>
  <pageSetup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C6" sqref="C6:C7"/>
    </sheetView>
  </sheetViews>
  <sheetFormatPr defaultRowHeight="12.75" x14ac:dyDescent="0.2"/>
  <cols>
    <col min="2" max="3" width="9.140625" style="9"/>
  </cols>
  <sheetData>
    <row r="1" spans="1:3" x14ac:dyDescent="0.2">
      <c r="A1" t="s">
        <v>25</v>
      </c>
      <c r="C1" s="16"/>
    </row>
    <row r="2" spans="1:3" x14ac:dyDescent="0.2">
      <c r="A2" t="s">
        <v>26</v>
      </c>
      <c r="C2" s="16"/>
    </row>
    <row r="3" spans="1:3" x14ac:dyDescent="0.2">
      <c r="A3" t="s">
        <v>27</v>
      </c>
      <c r="C3" s="16"/>
    </row>
    <row r="4" spans="1:3" x14ac:dyDescent="0.2">
      <c r="A4" t="s">
        <v>19</v>
      </c>
      <c r="C4" s="16"/>
    </row>
    <row r="5" spans="1:3" x14ac:dyDescent="0.2">
      <c r="A5" t="s">
        <v>11</v>
      </c>
      <c r="C5" s="16"/>
    </row>
    <row r="6" spans="1:3" x14ac:dyDescent="0.2">
      <c r="C6" s="16"/>
    </row>
    <row r="7" spans="1:3" x14ac:dyDescent="0.2">
      <c r="B7" s="9" t="s">
        <v>5</v>
      </c>
      <c r="C7" s="37" t="s">
        <v>290</v>
      </c>
    </row>
    <row r="8" spans="1:3" x14ac:dyDescent="0.2">
      <c r="C8" s="16"/>
    </row>
    <row r="9" spans="1:3" x14ac:dyDescent="0.2">
      <c r="A9" s="9">
        <v>2009</v>
      </c>
      <c r="B9" s="8">
        <v>36780</v>
      </c>
      <c r="C9" s="16"/>
    </row>
    <row r="10" spans="1:3" x14ac:dyDescent="0.2">
      <c r="A10" s="9">
        <v>2010</v>
      </c>
      <c r="B10" s="8">
        <v>37433</v>
      </c>
      <c r="C10" s="16">
        <f t="shared" ref="C10:C19" si="0">((B10/B9)-1)</f>
        <v>1.7754214246873401E-2</v>
      </c>
    </row>
    <row r="11" spans="1:3" x14ac:dyDescent="0.2">
      <c r="A11" s="9">
        <v>2011</v>
      </c>
      <c r="B11" s="8">
        <v>36990</v>
      </c>
      <c r="C11" s="16">
        <f t="shared" si="0"/>
        <v>-1.1834477599978577E-2</v>
      </c>
    </row>
    <row r="12" spans="1:3" x14ac:dyDescent="0.2">
      <c r="A12" s="9">
        <v>2012</v>
      </c>
      <c r="B12" s="8">
        <v>36818</v>
      </c>
      <c r="C12" s="16">
        <f t="shared" si="0"/>
        <v>-4.649905379832342E-3</v>
      </c>
    </row>
    <row r="13" spans="1:3" x14ac:dyDescent="0.2">
      <c r="A13" s="9">
        <v>2013</v>
      </c>
      <c r="B13" s="8">
        <v>36628</v>
      </c>
      <c r="C13" s="16">
        <f t="shared" si="0"/>
        <v>-5.160519311206424E-3</v>
      </c>
    </row>
    <row r="14" spans="1:3" x14ac:dyDescent="0.2">
      <c r="A14" s="9">
        <v>2014</v>
      </c>
      <c r="B14" s="8">
        <v>39124</v>
      </c>
      <c r="C14" s="16">
        <f t="shared" si="0"/>
        <v>6.8144588839139431E-2</v>
      </c>
    </row>
    <row r="15" spans="1:3" x14ac:dyDescent="0.2">
      <c r="A15" s="9">
        <v>2015</v>
      </c>
      <c r="B15" s="8">
        <v>40767</v>
      </c>
      <c r="C15" s="16">
        <f t="shared" si="0"/>
        <v>4.1994683570187208E-2</v>
      </c>
    </row>
    <row r="16" spans="1:3" x14ac:dyDescent="0.2">
      <c r="A16" s="9">
        <v>2016</v>
      </c>
      <c r="B16" s="8">
        <v>42413</v>
      </c>
      <c r="C16" s="16">
        <f t="shared" si="0"/>
        <v>4.0375794147226918E-2</v>
      </c>
    </row>
    <row r="17" spans="1:3" x14ac:dyDescent="0.2">
      <c r="A17" s="9">
        <v>2017</v>
      </c>
      <c r="B17" s="8">
        <v>42751</v>
      </c>
      <c r="C17" s="16">
        <f t="shared" si="0"/>
        <v>7.9692547096408273E-3</v>
      </c>
    </row>
    <row r="18" spans="1:3" x14ac:dyDescent="0.2">
      <c r="A18" s="9">
        <v>2018</v>
      </c>
      <c r="B18" s="8">
        <v>43429</v>
      </c>
      <c r="C18" s="16">
        <f t="shared" si="0"/>
        <v>1.5859278145540445E-2</v>
      </c>
    </row>
    <row r="19" spans="1:3" x14ac:dyDescent="0.2">
      <c r="A19" s="9">
        <v>2019</v>
      </c>
      <c r="B19" s="8">
        <v>44064</v>
      </c>
      <c r="C19" s="16">
        <f t="shared" si="0"/>
        <v>1.4621566234543693E-2</v>
      </c>
    </row>
    <row r="21" spans="1:3" x14ac:dyDescent="0.2">
      <c r="B21" s="9" t="s">
        <v>137</v>
      </c>
      <c r="C21" s="16">
        <f>((B19/B9)^(1/(A19-A9)))-1</f>
        <v>1.8233120396459634E-2</v>
      </c>
    </row>
    <row r="22" spans="1:3" x14ac:dyDescent="0.2">
      <c r="B22" s="9" t="s">
        <v>138</v>
      </c>
      <c r="C22" s="16">
        <v>2.1100000000000001E-2</v>
      </c>
    </row>
    <row r="23" spans="1:3" x14ac:dyDescent="0.2">
      <c r="B23" s="20" t="s">
        <v>140</v>
      </c>
      <c r="C23" s="18">
        <f>AVERAGE(C21:C22)</f>
        <v>1.9666560198229818E-2</v>
      </c>
    </row>
  </sheetData>
  <phoneticPr fontId="0" type="noConversion"/>
  <pageMargins left="0.5" right="0.5" top="1" bottom="1" header="0.5" footer="0.5"/>
  <pageSetup orientation="landscape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C6" sqref="C6:C7"/>
    </sheetView>
  </sheetViews>
  <sheetFormatPr defaultRowHeight="12.75" x14ac:dyDescent="0.2"/>
  <cols>
    <col min="2" max="3" width="9.140625" style="9"/>
  </cols>
  <sheetData>
    <row r="1" spans="1:3" x14ac:dyDescent="0.2">
      <c r="A1" t="s">
        <v>28</v>
      </c>
      <c r="C1" s="16"/>
    </row>
    <row r="2" spans="1:3" x14ac:dyDescent="0.2">
      <c r="A2" t="s">
        <v>139</v>
      </c>
      <c r="C2" s="16"/>
    </row>
    <row r="3" spans="1:3" x14ac:dyDescent="0.2">
      <c r="A3" t="s">
        <v>6</v>
      </c>
      <c r="C3" s="16"/>
    </row>
    <row r="4" spans="1:3" x14ac:dyDescent="0.2">
      <c r="A4" t="s">
        <v>29</v>
      </c>
      <c r="C4" s="16"/>
    </row>
    <row r="5" spans="1:3" x14ac:dyDescent="0.2">
      <c r="A5" t="s">
        <v>11</v>
      </c>
      <c r="C5" s="16"/>
    </row>
    <row r="6" spans="1:3" x14ac:dyDescent="0.2">
      <c r="C6" s="16"/>
    </row>
    <row r="7" spans="1:3" x14ac:dyDescent="0.2">
      <c r="B7" s="9" t="s">
        <v>5</v>
      </c>
      <c r="C7" s="37" t="s">
        <v>290</v>
      </c>
    </row>
    <row r="8" spans="1:3" x14ac:dyDescent="0.2">
      <c r="C8" s="16"/>
    </row>
    <row r="9" spans="1:3" x14ac:dyDescent="0.2">
      <c r="A9" s="9">
        <v>2009</v>
      </c>
      <c r="B9" s="8">
        <v>11956</v>
      </c>
      <c r="C9" s="16"/>
    </row>
    <row r="10" spans="1:3" x14ac:dyDescent="0.2">
      <c r="A10" s="9">
        <v>2010</v>
      </c>
      <c r="B10" s="8">
        <v>11880</v>
      </c>
      <c r="C10" s="16">
        <f t="shared" ref="C10:C19" si="0">((B10/B9)-1)</f>
        <v>-6.3566410170625698E-3</v>
      </c>
    </row>
    <row r="11" spans="1:3" x14ac:dyDescent="0.2">
      <c r="A11" s="9">
        <v>2011</v>
      </c>
      <c r="B11" s="8">
        <v>11499</v>
      </c>
      <c r="C11" s="16">
        <f t="shared" si="0"/>
        <v>-3.2070707070707027E-2</v>
      </c>
    </row>
    <row r="12" spans="1:3" x14ac:dyDescent="0.2">
      <c r="A12" s="9">
        <v>2012</v>
      </c>
      <c r="B12" s="8">
        <v>11527</v>
      </c>
      <c r="C12" s="16">
        <f t="shared" si="0"/>
        <v>2.4349943473345181E-3</v>
      </c>
    </row>
    <row r="13" spans="1:3" x14ac:dyDescent="0.2">
      <c r="A13" s="9">
        <v>2013</v>
      </c>
      <c r="B13" s="8">
        <v>11824</v>
      </c>
      <c r="C13" s="16">
        <f t="shared" si="0"/>
        <v>2.5765593823197763E-2</v>
      </c>
    </row>
    <row r="14" spans="1:3" x14ac:dyDescent="0.2">
      <c r="A14" s="9">
        <v>2014</v>
      </c>
      <c r="B14" s="8">
        <v>12075</v>
      </c>
      <c r="C14" s="16">
        <f t="shared" si="0"/>
        <v>2.122801082543968E-2</v>
      </c>
    </row>
    <row r="15" spans="1:3" x14ac:dyDescent="0.2">
      <c r="A15" s="9">
        <v>2015</v>
      </c>
      <c r="B15" s="8">
        <v>12167</v>
      </c>
      <c r="C15" s="16">
        <f t="shared" si="0"/>
        <v>7.6190476190476364E-3</v>
      </c>
    </row>
    <row r="16" spans="1:3" x14ac:dyDescent="0.2">
      <c r="A16" s="9">
        <v>2016</v>
      </c>
      <c r="B16" s="8">
        <v>12151</v>
      </c>
      <c r="C16" s="16">
        <f t="shared" si="0"/>
        <v>-1.3150324648639744E-3</v>
      </c>
    </row>
    <row r="17" spans="1:3" x14ac:dyDescent="0.2">
      <c r="A17" s="9">
        <v>2017</v>
      </c>
      <c r="B17" s="8">
        <v>12326</v>
      </c>
      <c r="C17" s="16">
        <f t="shared" si="0"/>
        <v>1.4402106822483773E-2</v>
      </c>
    </row>
    <row r="18" spans="1:3" x14ac:dyDescent="0.2">
      <c r="A18" s="9">
        <v>2018</v>
      </c>
      <c r="B18" s="8">
        <v>12068</v>
      </c>
      <c r="C18" s="16">
        <f t="shared" si="0"/>
        <v>-2.0931364595164648E-2</v>
      </c>
    </row>
    <row r="19" spans="1:3" x14ac:dyDescent="0.2">
      <c r="A19" s="9">
        <v>2019</v>
      </c>
      <c r="B19" s="8">
        <v>11993</v>
      </c>
      <c r="C19" s="16">
        <f t="shared" si="0"/>
        <v>-6.214782896917459E-3</v>
      </c>
    </row>
    <row r="21" spans="1:3" x14ac:dyDescent="0.2">
      <c r="B21" s="9" t="s">
        <v>137</v>
      </c>
      <c r="C21" s="16">
        <f>((B19/B9)^(1/(A19-A9)))-1</f>
        <v>3.0903792517289475E-4</v>
      </c>
    </row>
    <row r="22" spans="1:3" x14ac:dyDescent="0.2">
      <c r="B22" s="19" t="s">
        <v>138</v>
      </c>
      <c r="C22" s="17">
        <v>3.8E-3</v>
      </c>
    </row>
    <row r="23" spans="1:3" x14ac:dyDescent="0.2">
      <c r="B23" s="20" t="s">
        <v>140</v>
      </c>
      <c r="C23" s="18">
        <f>AVERAGE(C21:C22)</f>
        <v>2.0545189625864472E-3</v>
      </c>
    </row>
  </sheetData>
  <phoneticPr fontId="0" type="noConversion"/>
  <pageMargins left="0.5" right="0.5" top="1" bottom="1" header="0.5" footer="0.5"/>
  <pageSetup orientation="landscape" verticalDpi="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EEE8F0127EF74C9B946AAFB57806E4" ma:contentTypeVersion="12" ma:contentTypeDescription="Create a new document." ma:contentTypeScope="" ma:versionID="2f5697e292352e123c40ad9666958334">
  <xsd:schema xmlns:xsd="http://www.w3.org/2001/XMLSchema" xmlns:xs="http://www.w3.org/2001/XMLSchema" xmlns:p="http://schemas.microsoft.com/office/2006/metadata/properties" xmlns:ns2="cb80e927-f755-450c-a7e0-d2dbd087630b" xmlns:ns3="b4b80593-3d30-4b16-b226-552161c803df" targetNamespace="http://schemas.microsoft.com/office/2006/metadata/properties" ma:root="true" ma:fieldsID="23d719b18270e54202059c623259bc8d" ns2:_="" ns3:_="">
    <xsd:import namespace="cb80e927-f755-450c-a7e0-d2dbd087630b"/>
    <xsd:import namespace="b4b80593-3d30-4b16-b226-552161c803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80e927-f755-450c-a7e0-d2dbd08763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cd96b42e-419a-4189-b55b-fb484703c6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b80593-3d30-4b16-b226-552161c803df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b7e9c9ce-9bfb-492c-b061-d0c94002109d}" ma:internalName="TaxCatchAll" ma:showField="CatchAllData" ma:web="b4b80593-3d30-4b16-b226-552161c803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b80e927-f755-450c-a7e0-d2dbd087630b">
      <Terms xmlns="http://schemas.microsoft.com/office/infopath/2007/PartnerControls"/>
    </lcf76f155ced4ddcb4097134ff3c332f>
    <TaxCatchAll xmlns="b4b80593-3d30-4b16-b226-552161c803df" xsi:nil="true"/>
  </documentManagement>
</p:properties>
</file>

<file path=customXml/itemProps1.xml><?xml version="1.0" encoding="utf-8"?>
<ds:datastoreItem xmlns:ds="http://schemas.openxmlformats.org/officeDocument/2006/customXml" ds:itemID="{E43DC7FB-5AEC-4690-B4D6-B3D946C7BF21}"/>
</file>

<file path=customXml/itemProps2.xml><?xml version="1.0" encoding="utf-8"?>
<ds:datastoreItem xmlns:ds="http://schemas.openxmlformats.org/officeDocument/2006/customXml" ds:itemID="{8F0F4365-B6E1-4750-9FDF-519EBB8ACAF0}"/>
</file>

<file path=customXml/itemProps3.xml><?xml version="1.0" encoding="utf-8"?>
<ds:datastoreItem xmlns:ds="http://schemas.openxmlformats.org/officeDocument/2006/customXml" ds:itemID="{6D2EDCDD-2F98-4CF2-94A1-3405B7239D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69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6" baseType="lpstr">
      <vt:lpstr>Intro</vt:lpstr>
      <vt:lpstr>Alton 02011001</vt:lpstr>
      <vt:lpstr>Bartlett 02029001</vt:lpstr>
      <vt:lpstr>Bedford 02037090</vt:lpstr>
      <vt:lpstr>Belmont 22039022</vt:lpstr>
      <vt:lpstr>Bow 02051003</vt:lpstr>
      <vt:lpstr>Campton 02067002</vt:lpstr>
      <vt:lpstr>Candia 02071090</vt:lpstr>
      <vt:lpstr>Chesterfield 02087021</vt:lpstr>
      <vt:lpstr>Chichester 02089001</vt:lpstr>
      <vt:lpstr>Chichester 02089002</vt:lpstr>
      <vt:lpstr>Claremont 02091001</vt:lpstr>
      <vt:lpstr>Concord 62099056</vt:lpstr>
      <vt:lpstr>Concord 02099091</vt:lpstr>
      <vt:lpstr>Concord 02099092</vt:lpstr>
      <vt:lpstr>Concord 02099103</vt:lpstr>
      <vt:lpstr>Concord 72099278</vt:lpstr>
      <vt:lpstr>Dover 02125001</vt:lpstr>
      <vt:lpstr>Dover 02125090</vt:lpstr>
      <vt:lpstr>Durham 02133021</vt:lpstr>
      <vt:lpstr>Exeter 02153001</vt:lpstr>
      <vt:lpstr>Gilford 02169053</vt:lpstr>
      <vt:lpstr>Hampton 02197002</vt:lpstr>
      <vt:lpstr>Hampton 02197090</vt:lpstr>
      <vt:lpstr>Hampton 82197076</vt:lpstr>
      <vt:lpstr>Hillsborough 02217001</vt:lpstr>
      <vt:lpstr>Hooksett 02225091</vt:lpstr>
      <vt:lpstr>Hopkinton 02227001</vt:lpstr>
      <vt:lpstr>Hudson 02229022</vt:lpstr>
      <vt:lpstr>Jackson 02231001</vt:lpstr>
      <vt:lpstr>Jefferson 02235001</vt:lpstr>
      <vt:lpstr>Lebanon 02253025</vt:lpstr>
      <vt:lpstr>Lebanon 02253090</vt:lpstr>
      <vt:lpstr>Lee 02255001</vt:lpstr>
      <vt:lpstr>Lincoln 02259090</vt:lpstr>
      <vt:lpstr>Littleton 02265092</vt:lpstr>
      <vt:lpstr>Lyme 02277021</vt:lpstr>
      <vt:lpstr>Manchester 02285092</vt:lpstr>
      <vt:lpstr>Marlborough 02287001</vt:lpstr>
      <vt:lpstr>Meredith 02295022</vt:lpstr>
      <vt:lpstr>Merrimack 02297001</vt:lpstr>
      <vt:lpstr>Milford 02303001</vt:lpstr>
      <vt:lpstr>Nashua 02315051</vt:lpstr>
      <vt:lpstr>Nashua 62315281</vt:lpstr>
      <vt:lpstr>Newington 02331001</vt:lpstr>
      <vt:lpstr>Newport 02339001</vt:lpstr>
      <vt:lpstr>No Hampton 02345001</vt:lpstr>
      <vt:lpstr>Northumberland 02347001</vt:lpstr>
      <vt:lpstr>Northwood 02349001</vt:lpstr>
      <vt:lpstr>Ossipee 02357021</vt:lpstr>
      <vt:lpstr>Rindge 62387052</vt:lpstr>
      <vt:lpstr>Rochester 02389090</vt:lpstr>
      <vt:lpstr>Rumney 02395021</vt:lpstr>
      <vt:lpstr>Salem 02399090</vt:lpstr>
      <vt:lpstr>Seabrook 02409003</vt:lpstr>
      <vt:lpstr>Sutton 02439005</vt:lpstr>
      <vt:lpstr>Tamworth 02443001</vt:lpstr>
      <vt:lpstr>Temple 02445001</vt:lpstr>
      <vt:lpstr>Tilton 02451001</vt:lpstr>
      <vt:lpstr>Warner 62463050</vt:lpstr>
      <vt:lpstr>Windham 02489001</vt:lpstr>
      <vt:lpstr>Windham 02489002</vt:lpstr>
      <vt:lpstr>Wolfeboro 62493054</vt:lpstr>
      <vt:lpstr>Region A</vt:lpstr>
      <vt:lpstr>Region B</vt:lpstr>
      <vt:lpstr>Region C</vt:lpstr>
      <vt:lpstr>Region D</vt:lpstr>
      <vt:lpstr>Region E</vt:lpstr>
      <vt:lpstr>Summary</vt:lpstr>
      <vt:lpstr>Growth by Counter</vt:lpstr>
      <vt:lpstr>'Bedford 02037090'!Print_Area</vt:lpstr>
      <vt:lpstr>'Region A'!Print_Area</vt:lpstr>
      <vt:lpstr>'Region B'!Print_Area</vt:lpstr>
      <vt:lpstr>'Region C'!Print_Area</vt:lpstr>
      <vt:lpstr>'Region D'!Print_Area</vt:lpstr>
      <vt:lpstr>'Region E'!Print_Area</vt:lpstr>
    </vt:vector>
  </TitlesOfParts>
  <Company>NHDOT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N46DPS</dc:creator>
  <cp:lastModifiedBy>Terry Place</cp:lastModifiedBy>
  <cp:lastPrinted>2019-07-18T16:22:49Z</cp:lastPrinted>
  <dcterms:created xsi:type="dcterms:W3CDTF">2008-08-07T13:50:19Z</dcterms:created>
  <dcterms:modified xsi:type="dcterms:W3CDTF">2020-05-29T14:19:50Z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0x010100C1EEE8F0127EF74C9B946AAFB57806E4</vt:lpwstr>
  </property>
</Properties>
</file>